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sonN23\Desktop\"/>
    </mc:Choice>
  </mc:AlternateContent>
  <bookViews>
    <workbookView xWindow="0" yWindow="0" windowWidth="20490" windowHeight="9630" tabRatio="816"/>
  </bookViews>
  <sheets>
    <sheet name="Summary" sheetId="1" r:id="rId1"/>
    <sheet name="Labor" sheetId="2" r:id="rId2"/>
    <sheet name="Bond and Insurance" sheetId="6" r:id="rId3"/>
    <sheet name="Equipment" sheetId="3" r:id="rId4"/>
    <sheet name="Materials" sheetId="4" r:id="rId5"/>
    <sheet name="Subcontracts-Miscellaneous" sheetId="5" r:id="rId6"/>
    <sheet name="Bond and Insurance Inputs" sheetId="7" r:id="rId7"/>
  </sheets>
  <definedNames>
    <definedName name="_xlnm.Print_Area" localSheetId="6">'Bond and Insurance Inputs'!$A$1:$O$42</definedName>
  </definedNames>
  <calcPr calcId="152511"/>
</workbook>
</file>

<file path=xl/calcChain.xml><?xml version="1.0" encoding="utf-8"?>
<calcChain xmlns="http://schemas.openxmlformats.org/spreadsheetml/2006/main">
  <c r="B2" i="5" l="1"/>
  <c r="B2" i="4"/>
  <c r="B2" i="3"/>
  <c r="B1" i="6"/>
  <c r="Q2" i="2"/>
  <c r="K70" i="6" l="1"/>
  <c r="K68" i="6"/>
  <c r="K66" i="6"/>
  <c r="K64" i="6"/>
  <c r="K62" i="6"/>
  <c r="K60" i="6"/>
  <c r="K58" i="6"/>
  <c r="K56" i="6"/>
  <c r="K54" i="6"/>
  <c r="K52" i="6"/>
  <c r="K50" i="6"/>
  <c r="K48" i="6"/>
  <c r="K46" i="6"/>
  <c r="K44" i="6"/>
  <c r="K42" i="6"/>
  <c r="K40" i="6"/>
  <c r="K38" i="6"/>
  <c r="K36" i="6"/>
  <c r="K34" i="6"/>
  <c r="K32" i="6"/>
  <c r="K30" i="6"/>
  <c r="K28" i="6"/>
  <c r="K26" i="6"/>
  <c r="K24" i="6"/>
  <c r="K22" i="6"/>
  <c r="K20" i="6"/>
  <c r="K18" i="6"/>
  <c r="K16" i="6"/>
  <c r="K14" i="6"/>
  <c r="K12" i="6"/>
  <c r="K10" i="6"/>
  <c r="J70" i="6"/>
  <c r="J68" i="6"/>
  <c r="J66" i="6"/>
  <c r="J64" i="6"/>
  <c r="J62" i="6"/>
  <c r="J60" i="6"/>
  <c r="J58" i="6"/>
  <c r="J56" i="6"/>
  <c r="J54" i="6"/>
  <c r="J52" i="6"/>
  <c r="J50" i="6"/>
  <c r="J48" i="6"/>
  <c r="J46" i="6"/>
  <c r="J44" i="6"/>
  <c r="J42" i="6"/>
  <c r="J40" i="6"/>
  <c r="J38" i="6"/>
  <c r="J36" i="6"/>
  <c r="J34" i="6"/>
  <c r="J32" i="6"/>
  <c r="J30" i="6"/>
  <c r="J28" i="6"/>
  <c r="J26" i="6"/>
  <c r="J24" i="6"/>
  <c r="J22" i="6"/>
  <c r="J20" i="6"/>
  <c r="J18" i="6"/>
  <c r="J16" i="6"/>
  <c r="J14" i="6"/>
  <c r="J12" i="6"/>
  <c r="J10" i="6"/>
  <c r="Q67" i="2" l="1"/>
  <c r="Q65" i="2"/>
  <c r="Q63" i="2"/>
  <c r="Q61" i="2"/>
  <c r="Q59" i="2"/>
  <c r="Q57" i="2"/>
  <c r="Q55" i="2"/>
  <c r="Q53" i="2"/>
  <c r="Q51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3" i="2"/>
  <c r="Q21" i="2"/>
  <c r="Q19" i="2"/>
  <c r="Q17" i="2"/>
  <c r="Q15" i="2"/>
  <c r="Q13" i="2"/>
  <c r="Q11" i="2"/>
  <c r="N71" i="5" l="1"/>
  <c r="J31" i="1" s="1"/>
  <c r="C69" i="6"/>
  <c r="C11" i="6"/>
  <c r="C33" i="6" l="1"/>
  <c r="A11" i="6"/>
  <c r="B11" i="6"/>
  <c r="A13" i="6"/>
  <c r="B13" i="6"/>
  <c r="C13" i="6"/>
  <c r="A15" i="6"/>
  <c r="B15" i="6"/>
  <c r="C15" i="6"/>
  <c r="A17" i="6"/>
  <c r="B17" i="6"/>
  <c r="C17" i="6"/>
  <c r="A19" i="6"/>
  <c r="B19" i="6"/>
  <c r="C19" i="6"/>
  <c r="A21" i="6"/>
  <c r="B21" i="6"/>
  <c r="C21" i="6"/>
  <c r="A23" i="6"/>
  <c r="B23" i="6"/>
  <c r="C23" i="6"/>
  <c r="A25" i="6"/>
  <c r="B25" i="6"/>
  <c r="C25" i="6"/>
  <c r="A27" i="6"/>
  <c r="B27" i="6"/>
  <c r="C27" i="6"/>
  <c r="A29" i="6"/>
  <c r="B29" i="6"/>
  <c r="C29" i="6"/>
  <c r="A31" i="6"/>
  <c r="B31" i="6"/>
  <c r="C31" i="6"/>
  <c r="A33" i="6"/>
  <c r="B33" i="6"/>
  <c r="A35" i="6"/>
  <c r="B35" i="6"/>
  <c r="C35" i="6"/>
  <c r="A37" i="6"/>
  <c r="B37" i="6"/>
  <c r="C37" i="6"/>
  <c r="A39" i="6"/>
  <c r="B39" i="6"/>
  <c r="C39" i="6"/>
  <c r="A41" i="6"/>
  <c r="B41" i="6"/>
  <c r="C41" i="6"/>
  <c r="A43" i="6"/>
  <c r="B43" i="6"/>
  <c r="C43" i="6"/>
  <c r="A45" i="6"/>
  <c r="B45" i="6"/>
  <c r="C45" i="6"/>
  <c r="A47" i="6"/>
  <c r="B47" i="6"/>
  <c r="C47" i="6"/>
  <c r="A49" i="6"/>
  <c r="B49" i="6"/>
  <c r="C49" i="6"/>
  <c r="A51" i="6"/>
  <c r="B51" i="6"/>
  <c r="C51" i="6"/>
  <c r="A53" i="6"/>
  <c r="B53" i="6"/>
  <c r="C53" i="6"/>
  <c r="A55" i="6"/>
  <c r="B55" i="6"/>
  <c r="C55" i="6"/>
  <c r="A57" i="6"/>
  <c r="B57" i="6"/>
  <c r="C57" i="6"/>
  <c r="A59" i="6"/>
  <c r="B59" i="6"/>
  <c r="C59" i="6"/>
  <c r="A61" i="6"/>
  <c r="B61" i="6"/>
  <c r="C61" i="6"/>
  <c r="A63" i="6"/>
  <c r="B63" i="6"/>
  <c r="C63" i="6"/>
  <c r="A65" i="6"/>
  <c r="B65" i="6"/>
  <c r="C65" i="6"/>
  <c r="A67" i="6"/>
  <c r="B67" i="6"/>
  <c r="C67" i="6"/>
  <c r="A69" i="6"/>
  <c r="B69" i="6"/>
  <c r="L30" i="7" l="1"/>
  <c r="R11" i="2" l="1"/>
  <c r="D11" i="6" s="1"/>
  <c r="F12" i="6" s="1"/>
  <c r="R13" i="2"/>
  <c r="D13" i="6" s="1"/>
  <c r="F14" i="6" s="1"/>
  <c r="R15" i="2"/>
  <c r="D15" i="6" s="1"/>
  <c r="F16" i="6" s="1"/>
  <c r="R17" i="2"/>
  <c r="D17" i="6" s="1"/>
  <c r="F18" i="6" s="1"/>
  <c r="R19" i="2"/>
  <c r="D19" i="6" s="1"/>
  <c r="F20" i="6" s="1"/>
  <c r="R21" i="2"/>
  <c r="D21" i="6" s="1"/>
  <c r="F22" i="6" s="1"/>
  <c r="R23" i="2"/>
  <c r="D23" i="6" s="1"/>
  <c r="F24" i="6" s="1"/>
  <c r="R25" i="2"/>
  <c r="D25" i="6" s="1"/>
  <c r="F26" i="6" s="1"/>
  <c r="R27" i="2"/>
  <c r="D27" i="6" s="1"/>
  <c r="F28" i="6" s="1"/>
  <c r="R29" i="2"/>
  <c r="D29" i="6" s="1"/>
  <c r="F30" i="6" s="1"/>
  <c r="R31" i="2"/>
  <c r="D31" i="6" s="1"/>
  <c r="F32" i="6" s="1"/>
  <c r="R33" i="2"/>
  <c r="D33" i="6" s="1"/>
  <c r="F34" i="6" s="1"/>
  <c r="R35" i="2"/>
  <c r="D35" i="6" s="1"/>
  <c r="F36" i="6" s="1"/>
  <c r="R37" i="2"/>
  <c r="D37" i="6" s="1"/>
  <c r="F38" i="6" s="1"/>
  <c r="R41" i="2"/>
  <c r="D41" i="6" s="1"/>
  <c r="F42" i="6" s="1"/>
  <c r="R43" i="2"/>
  <c r="D43" i="6" s="1"/>
  <c r="F44" i="6" s="1"/>
  <c r="R45" i="2"/>
  <c r="D45" i="6" s="1"/>
  <c r="F46" i="6" s="1"/>
  <c r="R47" i="2"/>
  <c r="D47" i="6" s="1"/>
  <c r="F48" i="6" s="1"/>
  <c r="R49" i="2"/>
  <c r="D49" i="6" s="1"/>
  <c r="F50" i="6" s="1"/>
  <c r="R51" i="2"/>
  <c r="D51" i="6" s="1"/>
  <c r="F52" i="6" s="1"/>
  <c r="R53" i="2"/>
  <c r="D53" i="6" s="1"/>
  <c r="F54" i="6" s="1"/>
  <c r="R55" i="2"/>
  <c r="D55" i="6" s="1"/>
  <c r="F56" i="6" s="1"/>
  <c r="R57" i="2"/>
  <c r="D57" i="6" s="1"/>
  <c r="F58" i="6" s="1"/>
  <c r="R59" i="2"/>
  <c r="D59" i="6" s="1"/>
  <c r="F60" i="6" s="1"/>
  <c r="R61" i="2"/>
  <c r="D61" i="6" s="1"/>
  <c r="F62" i="6" s="1"/>
  <c r="R63" i="2"/>
  <c r="D63" i="6" s="1"/>
  <c r="F64" i="6" s="1"/>
  <c r="R65" i="2"/>
  <c r="D65" i="6" s="1"/>
  <c r="F66" i="6" s="1"/>
  <c r="R67" i="2"/>
  <c r="D67" i="6" s="1"/>
  <c r="F68" i="6" s="1"/>
  <c r="P5" i="2"/>
  <c r="M5" i="3"/>
  <c r="H10" i="6" l="1"/>
  <c r="O11" i="2"/>
  <c r="O13" i="2"/>
  <c r="O15" i="2"/>
  <c r="O17" i="2"/>
  <c r="O19" i="2"/>
  <c r="O21" i="2"/>
  <c r="O23" i="2"/>
  <c r="O25" i="2"/>
  <c r="O27" i="2"/>
  <c r="O29" i="2"/>
  <c r="O31" i="2"/>
  <c r="O33" i="2"/>
  <c r="O35" i="2"/>
  <c r="O37" i="2"/>
  <c r="O41" i="2"/>
  <c r="O43" i="2"/>
  <c r="O45" i="2"/>
  <c r="O47" i="2"/>
  <c r="O49" i="2"/>
  <c r="O51" i="2"/>
  <c r="O53" i="2"/>
  <c r="O55" i="2"/>
  <c r="O57" i="2"/>
  <c r="O59" i="2"/>
  <c r="O61" i="2"/>
  <c r="O63" i="2"/>
  <c r="O65" i="2"/>
  <c r="O67" i="2"/>
  <c r="N6" i="6"/>
  <c r="H70" i="6" l="1"/>
  <c r="H68" i="6"/>
  <c r="H66" i="6"/>
  <c r="H64" i="6"/>
  <c r="H62" i="6"/>
  <c r="H60" i="6"/>
  <c r="H58" i="6"/>
  <c r="H56" i="6"/>
  <c r="H54" i="6"/>
  <c r="H52" i="6"/>
  <c r="H50" i="6"/>
  <c r="H48" i="6"/>
  <c r="H46" i="6"/>
  <c r="H44" i="6"/>
  <c r="H42" i="6"/>
  <c r="H40" i="6"/>
  <c r="H38" i="6"/>
  <c r="H36" i="6"/>
  <c r="H34" i="6"/>
  <c r="H32" i="6"/>
  <c r="H30" i="6"/>
  <c r="H28" i="6"/>
  <c r="H26" i="6"/>
  <c r="H24" i="6"/>
  <c r="H22" i="6"/>
  <c r="H20" i="6"/>
  <c r="H18" i="6"/>
  <c r="H16" i="6"/>
  <c r="H14" i="6"/>
  <c r="H12" i="6"/>
  <c r="M38" i="2" l="1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Q9" i="2" l="1"/>
  <c r="O9" i="2"/>
  <c r="R9" i="2" l="1"/>
  <c r="F10" i="6" s="1"/>
  <c r="O7" i="7"/>
  <c r="M5" i="7"/>
  <c r="M4" i="7"/>
  <c r="E10" i="6" l="1"/>
  <c r="M4" i="6"/>
  <c r="J33" i="1" l="1"/>
  <c r="O7" i="5"/>
  <c r="M5" i="5"/>
  <c r="M4" i="5"/>
  <c r="N71" i="4" l="1"/>
  <c r="M5" i="4"/>
  <c r="M4" i="4"/>
  <c r="K72" i="3"/>
  <c r="N72" i="3" s="1"/>
  <c r="K71" i="3"/>
  <c r="N71" i="3" s="1"/>
  <c r="K70" i="3"/>
  <c r="N70" i="3" s="1"/>
  <c r="K69" i="3"/>
  <c r="N69" i="3" s="1"/>
  <c r="K68" i="3"/>
  <c r="N68" i="3" s="1"/>
  <c r="K67" i="3"/>
  <c r="N67" i="3" s="1"/>
  <c r="K66" i="3"/>
  <c r="N66" i="3" s="1"/>
  <c r="K65" i="3"/>
  <c r="N65" i="3" s="1"/>
  <c r="K64" i="3"/>
  <c r="N64" i="3" s="1"/>
  <c r="K63" i="3"/>
  <c r="N63" i="3" s="1"/>
  <c r="K62" i="3"/>
  <c r="N62" i="3" s="1"/>
  <c r="K61" i="3"/>
  <c r="N61" i="3" s="1"/>
  <c r="K60" i="3"/>
  <c r="N60" i="3" s="1"/>
  <c r="K59" i="3"/>
  <c r="N59" i="3" s="1"/>
  <c r="K58" i="3"/>
  <c r="N58" i="3" s="1"/>
  <c r="K57" i="3"/>
  <c r="N57" i="3" s="1"/>
  <c r="K56" i="3"/>
  <c r="N56" i="3" s="1"/>
  <c r="K55" i="3"/>
  <c r="N55" i="3" s="1"/>
  <c r="K54" i="3"/>
  <c r="N54" i="3" s="1"/>
  <c r="K53" i="3"/>
  <c r="N53" i="3" s="1"/>
  <c r="K52" i="3"/>
  <c r="N52" i="3" s="1"/>
  <c r="K51" i="3"/>
  <c r="N51" i="3" s="1"/>
  <c r="K50" i="3"/>
  <c r="N50" i="3" s="1"/>
  <c r="K49" i="3"/>
  <c r="N49" i="3" s="1"/>
  <c r="K48" i="3"/>
  <c r="N48" i="3" s="1"/>
  <c r="K47" i="3"/>
  <c r="N47" i="3" s="1"/>
  <c r="K46" i="3"/>
  <c r="N46" i="3" s="1"/>
  <c r="K45" i="3"/>
  <c r="N45" i="3" s="1"/>
  <c r="K44" i="3"/>
  <c r="N44" i="3" s="1"/>
  <c r="K43" i="3"/>
  <c r="N43" i="3" s="1"/>
  <c r="K42" i="3"/>
  <c r="N42" i="3" s="1"/>
  <c r="K41" i="3"/>
  <c r="N41" i="3" s="1"/>
  <c r="K40" i="3"/>
  <c r="N40" i="3" s="1"/>
  <c r="K39" i="3"/>
  <c r="N39" i="3" s="1"/>
  <c r="K38" i="3"/>
  <c r="N38" i="3" s="1"/>
  <c r="K37" i="3"/>
  <c r="N37" i="3" s="1"/>
  <c r="K36" i="3"/>
  <c r="N36" i="3" s="1"/>
  <c r="K35" i="3"/>
  <c r="N35" i="3" s="1"/>
  <c r="K34" i="3"/>
  <c r="N34" i="3" s="1"/>
  <c r="K33" i="3"/>
  <c r="N33" i="3" s="1"/>
  <c r="K32" i="3"/>
  <c r="N32" i="3" s="1"/>
  <c r="K31" i="3"/>
  <c r="N31" i="3" s="1"/>
  <c r="K30" i="3"/>
  <c r="N30" i="3" s="1"/>
  <c r="K29" i="3"/>
  <c r="N29" i="3" s="1"/>
  <c r="K28" i="3"/>
  <c r="N28" i="3" s="1"/>
  <c r="K27" i="3"/>
  <c r="N27" i="3" s="1"/>
  <c r="K26" i="3"/>
  <c r="N26" i="3" s="1"/>
  <c r="K25" i="3"/>
  <c r="N25" i="3" s="1"/>
  <c r="K24" i="3"/>
  <c r="N24" i="3" s="1"/>
  <c r="K23" i="3"/>
  <c r="N23" i="3" s="1"/>
  <c r="K22" i="3"/>
  <c r="N22" i="3" s="1"/>
  <c r="K21" i="3"/>
  <c r="N21" i="3" s="1"/>
  <c r="K20" i="3"/>
  <c r="N20" i="3" s="1"/>
  <c r="K19" i="3"/>
  <c r="N19" i="3" s="1"/>
  <c r="K18" i="3"/>
  <c r="N18" i="3" s="1"/>
  <c r="K17" i="3"/>
  <c r="N17" i="3" s="1"/>
  <c r="K16" i="3"/>
  <c r="N16" i="3" s="1"/>
  <c r="K15" i="3"/>
  <c r="N15" i="3" s="1"/>
  <c r="K14" i="3"/>
  <c r="N14" i="3" s="1"/>
  <c r="K13" i="3"/>
  <c r="N13" i="3" s="1"/>
  <c r="K12" i="3"/>
  <c r="N12" i="3" s="1"/>
  <c r="K11" i="3"/>
  <c r="N11" i="3" s="1"/>
  <c r="K10" i="3"/>
  <c r="N10" i="3" s="1"/>
  <c r="K9" i="3"/>
  <c r="N9" i="3" s="1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J8" i="3"/>
  <c r="I8" i="3" s="1"/>
  <c r="H8" i="3" s="1"/>
  <c r="G8" i="3" s="1"/>
  <c r="F8" i="3" s="1"/>
  <c r="E8" i="3" s="1"/>
  <c r="D8" i="3" s="1"/>
  <c r="M4" i="3"/>
  <c r="L8" i="2"/>
  <c r="K8" i="2" s="1"/>
  <c r="J8" i="2" s="1"/>
  <c r="I8" i="2" s="1"/>
  <c r="H8" i="2" s="1"/>
  <c r="G8" i="2" s="1"/>
  <c r="F8" i="2" s="1"/>
  <c r="P4" i="2"/>
  <c r="Q69" i="2" l="1"/>
  <c r="O69" i="2"/>
  <c r="R69" i="2" s="1"/>
  <c r="F70" i="6" s="1"/>
  <c r="O39" i="2"/>
  <c r="R39" i="2" s="1"/>
  <c r="D39" i="6" s="1"/>
  <c r="F40" i="6" s="1"/>
  <c r="L44" i="6"/>
  <c r="L52" i="6"/>
  <c r="L56" i="6"/>
  <c r="L60" i="6"/>
  <c r="L64" i="6"/>
  <c r="L68" i="6"/>
  <c r="L48" i="6"/>
  <c r="G42" i="6"/>
  <c r="M46" i="6"/>
  <c r="E54" i="6"/>
  <c r="E58" i="6"/>
  <c r="G62" i="6"/>
  <c r="E48" i="6"/>
  <c r="I48" i="6"/>
  <c r="G48" i="6"/>
  <c r="M48" i="6"/>
  <c r="E56" i="6"/>
  <c r="G56" i="6"/>
  <c r="I56" i="6"/>
  <c r="M56" i="6"/>
  <c r="E64" i="6"/>
  <c r="I64" i="6"/>
  <c r="G64" i="6"/>
  <c r="M64" i="6"/>
  <c r="I42" i="6"/>
  <c r="E42" i="6"/>
  <c r="M42" i="6"/>
  <c r="I58" i="6"/>
  <c r="G58" i="6"/>
  <c r="M58" i="6"/>
  <c r="I44" i="6"/>
  <c r="G44" i="6"/>
  <c r="E44" i="6"/>
  <c r="M44" i="6"/>
  <c r="I60" i="6"/>
  <c r="G60" i="6"/>
  <c r="E60" i="6"/>
  <c r="M60" i="6"/>
  <c r="I40" i="6"/>
  <c r="I52" i="6"/>
  <c r="E52" i="6"/>
  <c r="G52" i="6"/>
  <c r="M52" i="6"/>
  <c r="I68" i="6"/>
  <c r="E68" i="6"/>
  <c r="G68" i="6"/>
  <c r="M68" i="6"/>
  <c r="E62" i="6"/>
  <c r="E66" i="6"/>
  <c r="G66" i="6"/>
  <c r="M38" i="6"/>
  <c r="N73" i="3"/>
  <c r="J27" i="1" s="1"/>
  <c r="N72" i="4"/>
  <c r="N73" i="4" s="1"/>
  <c r="J29" i="1" s="1"/>
  <c r="G40" i="6" l="1"/>
  <c r="L40" i="6"/>
  <c r="E40" i="6"/>
  <c r="M40" i="6"/>
  <c r="M62" i="6"/>
  <c r="N60" i="6"/>
  <c r="E26" i="6"/>
  <c r="G46" i="6"/>
  <c r="G50" i="6"/>
  <c r="N44" i="6"/>
  <c r="N68" i="6"/>
  <c r="N56" i="6"/>
  <c r="N52" i="6"/>
  <c r="N64" i="6"/>
  <c r="N48" i="6"/>
  <c r="L32" i="6"/>
  <c r="I26" i="6"/>
  <c r="L26" i="6"/>
  <c r="I66" i="6"/>
  <c r="L66" i="6"/>
  <c r="I50" i="6"/>
  <c r="L50" i="6"/>
  <c r="L36" i="6"/>
  <c r="L30" i="6"/>
  <c r="I54" i="6"/>
  <c r="L54" i="6"/>
  <c r="L22" i="6"/>
  <c r="I62" i="6"/>
  <c r="L62" i="6"/>
  <c r="I46" i="6"/>
  <c r="L46" i="6"/>
  <c r="L20" i="6"/>
  <c r="L70" i="6"/>
  <c r="L16" i="6"/>
  <c r="L28" i="6"/>
  <c r="I38" i="6"/>
  <c r="L38" i="6"/>
  <c r="L18" i="6"/>
  <c r="L12" i="6"/>
  <c r="L24" i="6"/>
  <c r="M26" i="6"/>
  <c r="G34" i="6"/>
  <c r="L34" i="6"/>
  <c r="M70" i="6"/>
  <c r="L58" i="6"/>
  <c r="N58" i="6" s="1"/>
  <c r="L42" i="6"/>
  <c r="N42" i="6" s="1"/>
  <c r="I70" i="6"/>
  <c r="G70" i="6"/>
  <c r="M54" i="6"/>
  <c r="I30" i="6"/>
  <c r="E70" i="6"/>
  <c r="M66" i="6"/>
  <c r="E50" i="6"/>
  <c r="M50" i="6"/>
  <c r="G54" i="6"/>
  <c r="E46" i="6"/>
  <c r="M22" i="6"/>
  <c r="E22" i="6"/>
  <c r="E30" i="6"/>
  <c r="G38" i="6"/>
  <c r="E38" i="6"/>
  <c r="G22" i="6"/>
  <c r="I22" i="6"/>
  <c r="I34" i="6"/>
  <c r="G26" i="6"/>
  <c r="E34" i="6"/>
  <c r="M34" i="6"/>
  <c r="G30" i="6"/>
  <c r="M30" i="6"/>
  <c r="G18" i="6"/>
  <c r="E18" i="6"/>
  <c r="I18" i="6"/>
  <c r="M18" i="6"/>
  <c r="G36" i="6"/>
  <c r="E36" i="6"/>
  <c r="I36" i="6"/>
  <c r="M36" i="6"/>
  <c r="I20" i="6"/>
  <c r="G20" i="6"/>
  <c r="E20" i="6"/>
  <c r="M20" i="6"/>
  <c r="I16" i="6"/>
  <c r="G16" i="6"/>
  <c r="E16" i="6"/>
  <c r="M16" i="6"/>
  <c r="E32" i="6"/>
  <c r="I32" i="6"/>
  <c r="G32" i="6"/>
  <c r="M32" i="6"/>
  <c r="E12" i="6"/>
  <c r="I12" i="6"/>
  <c r="G12" i="6"/>
  <c r="M12" i="6"/>
  <c r="G28" i="6"/>
  <c r="E28" i="6"/>
  <c r="I28" i="6"/>
  <c r="M28" i="6"/>
  <c r="G24" i="6"/>
  <c r="E24" i="6"/>
  <c r="I24" i="6"/>
  <c r="M24" i="6"/>
  <c r="R71" i="2"/>
  <c r="R72" i="2" s="1"/>
  <c r="R73" i="2" s="1"/>
  <c r="J23" i="1" s="1"/>
  <c r="N66" i="6" l="1"/>
  <c r="N26" i="6"/>
  <c r="N54" i="6"/>
  <c r="N62" i="6"/>
  <c r="N40" i="6"/>
  <c r="N46" i="6"/>
  <c r="N50" i="6"/>
  <c r="N24" i="6"/>
  <c r="N70" i="6"/>
  <c r="N18" i="6"/>
  <c r="N30" i="6"/>
  <c r="L14" i="6"/>
  <c r="I10" i="6"/>
  <c r="G10" i="6"/>
  <c r="L10" i="6"/>
  <c r="N22" i="6"/>
  <c r="N38" i="6"/>
  <c r="N34" i="6"/>
  <c r="N12" i="6"/>
  <c r="N32" i="6"/>
  <c r="M10" i="6"/>
  <c r="N28" i="6"/>
  <c r="G14" i="6"/>
  <c r="E14" i="6"/>
  <c r="I14" i="6"/>
  <c r="M14" i="6"/>
  <c r="N16" i="6"/>
  <c r="N20" i="6"/>
  <c r="N36" i="6"/>
  <c r="N10" i="6" l="1"/>
  <c r="N14" i="6"/>
  <c r="N71" i="6" l="1"/>
  <c r="N72" i="6" s="1"/>
  <c r="N73" i="6" s="1"/>
  <c r="J25" i="1" s="1"/>
  <c r="J35" i="1" s="1"/>
</calcChain>
</file>

<file path=xl/comments1.xml><?xml version="1.0" encoding="utf-8"?>
<comments xmlns="http://schemas.openxmlformats.org/spreadsheetml/2006/main">
  <authors>
    <author>Croze, Tim (MDOT)</author>
  </authors>
  <commentList>
    <comment ref="F31" authorId="0" shapeId="0">
      <text>
        <r>
          <rPr>
            <b/>
            <sz val="9"/>
            <color indexed="81"/>
            <rFont val="Tahoma"/>
            <family val="2"/>
          </rPr>
          <t xml:space="preserve">Note:
If sub-contracts are entered into the Subcontracts-Miscellaneous check the box and the sub-contract markup will be calculated below.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Lambert, Katie (MDOT)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NOTE: Use the 4 digit class code for each emolyee group. Common codes are listed in the B&amp;I Inputs worksheet. If the WCI information is completed in the B&amp;I Inputs worksheet WCI will be automatically calculated.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NOTE: 
This is required to calculate MESC and FUTA. Federal unemployment taxes are only paid on the first $7000 of earnings, while MESC is paid only on the first $9500 of earnings</t>
        </r>
      </text>
    </comment>
  </commentList>
</comments>
</file>

<file path=xl/comments3.xml><?xml version="1.0" encoding="utf-8"?>
<comments xmlns="http://schemas.openxmlformats.org/spreadsheetml/2006/main">
  <authors>
    <author>Croze, Tim (MDOT)</author>
    <author>Lambert, Katie (MDOT)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Note:
This field should populate from the Labor Worksheet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Note:
This field should populate from the Labor Worksheet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Note:
This field should populate from the Labor Worksheet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Note:
This field should populate from the Labor Worksheet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1" shapeId="0">
      <text>
        <r>
          <rPr>
            <b/>
            <sz val="9"/>
            <color indexed="81"/>
            <rFont val="Tahoma"/>
            <family val="2"/>
          </rPr>
          <t xml:space="preserve">NOTE: 
Bond Premium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NOTE:
Workmen's Compensation Insurance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NOTE: 
Personal Injury, Public Liability Insurance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NOTE: 
Property Damage Public Liability Insurance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NOTE: 
Property Damage Public Liability Insurance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NOTE: 
State Unemployment Compensation, MESC</t>
        </r>
      </text>
    </comment>
    <comment ref="K8" authorId="1" shapeId="0">
      <text>
        <r>
          <rPr>
            <b/>
            <sz val="9"/>
            <color indexed="81"/>
            <rFont val="Tahoma"/>
            <family val="2"/>
          </rPr>
          <t xml:space="preserve">NOTE:
Federal Unemployment Compensation </t>
        </r>
      </text>
    </comment>
    <comment ref="L8" authorId="1" shapeId="0">
      <text>
        <r>
          <rPr>
            <b/>
            <sz val="9"/>
            <color indexed="81"/>
            <rFont val="Tahoma"/>
            <family val="2"/>
          </rPr>
          <t xml:space="preserve">Note: 
Federal Social Security </t>
        </r>
      </text>
    </comment>
    <comment ref="M8" authorId="1" shapeId="0">
      <text>
        <r>
          <rPr>
            <b/>
            <sz val="9"/>
            <color indexed="81"/>
            <rFont val="Tahoma"/>
            <family val="2"/>
          </rPr>
          <t>NOTE: 
Medicare</t>
        </r>
      </text>
    </comment>
  </commentList>
</comments>
</file>

<file path=xl/comments4.xml><?xml version="1.0" encoding="utf-8"?>
<comments xmlns="http://schemas.openxmlformats.org/spreadsheetml/2006/main">
  <authors>
    <author>Croze, Tim (MDOT)</author>
  </authors>
  <commentList>
    <comment ref="L8" authorId="0" shapeId="0">
      <text>
        <r>
          <rPr>
            <b/>
            <sz val="9"/>
            <color indexed="81"/>
            <rFont val="Tahoma"/>
            <family val="2"/>
          </rPr>
          <t>Note: Use FHWA hourly rate which =(Monthly rate/176)+operating cost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Croze, Tim (MDOT)</author>
    <author>Lambert, Katie (MDOT)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Note:
The 4 digit class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1" shapeId="0">
      <text>
        <r>
          <rPr>
            <b/>
            <sz val="9"/>
            <color indexed="81"/>
            <rFont val="Tahoma"/>
            <family val="2"/>
          </rPr>
          <t xml:space="preserve">NOTE: 
These are some common classes. Please add a class if it is not listed. 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 xml:space="preserve">Note:
Enter the contractor provided WCI rate into this column. The rate WCI varies by worker classification. 
On the Labor Worksheet enter in the corresponding 4 digit Class code from column 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MESC is only paid on the first $9500 of income. B&amp;I worksheet will calculate MESC as zero if YTD earnings are greater than $9500. 
This is a contractor supplied rate</t>
        </r>
      </text>
    </comment>
    <comment ref="L25" authorId="0" shapeId="0">
      <text>
        <r>
          <rPr>
            <b/>
            <sz val="9"/>
            <color indexed="81"/>
            <rFont val="Tahoma"/>
            <family val="2"/>
          </rPr>
          <t>Note:
This rate should always be 6.2%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 xml:space="preserve">Note:
FUTA is only paid on the first $7000 of income. B&amp;I worksheet will calculate FUTA as zero if YTD earnings are greater than $7000. </t>
        </r>
        <r>
          <rPr>
            <sz val="9"/>
            <color indexed="81"/>
            <rFont val="Tahoma"/>
            <family val="2"/>
          </rPr>
          <t xml:space="preserve">
Contractor supplied rate. Typically this rate .6% to .8%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rate should always be 1.45%</t>
        </r>
      </text>
    </comment>
  </commentList>
</comments>
</file>

<file path=xl/sharedStrings.xml><?xml version="1.0" encoding="utf-8"?>
<sst xmlns="http://schemas.openxmlformats.org/spreadsheetml/2006/main" count="239" uniqueCount="131">
  <si>
    <t>Michigan Department</t>
  </si>
  <si>
    <t>CONTRACTOR</t>
  </si>
  <si>
    <t>FED. ITEM NUMBER</t>
  </si>
  <si>
    <t>ADDRESS</t>
  </si>
  <si>
    <t>WEEK ENDING</t>
  </si>
  <si>
    <t>ROUTE</t>
  </si>
  <si>
    <t>FED. PROJECT NUMBER</t>
  </si>
  <si>
    <t>LENGTH &amp; TYPE OF WORK</t>
  </si>
  <si>
    <t>CONTROL SECTION &amp; JOB NUMBER</t>
  </si>
  <si>
    <t>TOTAL</t>
  </si>
  <si>
    <t>REGION APPROVAL DATE</t>
  </si>
  <si>
    <t>LABOR WORKSHEET</t>
  </si>
  <si>
    <t>LAST</t>
  </si>
  <si>
    <t>FIRST</t>
  </si>
  <si>
    <t>EMPLOYEE NAME</t>
  </si>
  <si>
    <t>HOURS</t>
  </si>
  <si>
    <t>TOTAL AMOUNT</t>
  </si>
  <si>
    <t>LABOR TOTAL</t>
  </si>
  <si>
    <t>LABOR SUBTOTAL</t>
  </si>
  <si>
    <t>of Transportation</t>
  </si>
  <si>
    <t>FORCE ACCOUNT #</t>
  </si>
  <si>
    <t>EQUIPMENT WORKSHEET</t>
  </si>
  <si>
    <t>EQUIPMENT</t>
  </si>
  <si>
    <t>EQUIPMENT TOTAL</t>
  </si>
  <si>
    <t>FORCE ACCOUNT TOTAL</t>
  </si>
  <si>
    <t>LABOR</t>
  </si>
  <si>
    <t>WEEK DAY</t>
  </si>
  <si>
    <t>MATERIAL WORKSHEET</t>
  </si>
  <si>
    <t>MATERIAL</t>
  </si>
  <si>
    <t>DATE</t>
  </si>
  <si>
    <t>PURCHASED FROM</t>
  </si>
  <si>
    <t>INVOICE AMOUNT</t>
  </si>
  <si>
    <t>QUANTITY</t>
  </si>
  <si>
    <t>DATE PAID</t>
  </si>
  <si>
    <t>MATERIAL TOTAL</t>
  </si>
  <si>
    <t>MATERIAL SUBTOTAL</t>
  </si>
  <si>
    <t>EQUIPMENT (Description, Year, &amp; Capacity)</t>
  </si>
  <si>
    <t>WEEKLY FORCE ACCOUNT SUMMARY</t>
  </si>
  <si>
    <t>Class</t>
  </si>
  <si>
    <t>Sub-contracting Markup</t>
  </si>
  <si>
    <t>MISCELLANEOUS TOTAL</t>
  </si>
  <si>
    <t>ALL SUPPORTING DOCUMENTATION MUST BE ATTACHED TO THIS SUMMARY REPORT</t>
  </si>
  <si>
    <t>FILE  E403</t>
  </si>
  <si>
    <t>OVERHEAD (35%)</t>
  </si>
  <si>
    <t>BOND and INSURANCE</t>
  </si>
  <si>
    <t>* COPIES OF SATISFACTORY EVIDENCE OF AMOUNTS PAID MUST BE ATTACHED</t>
  </si>
  <si>
    <t>BOND &amp; INS.</t>
  </si>
  <si>
    <t>WORKSHEET 5 OF 6</t>
  </si>
  <si>
    <t>WORKSHEET 4 OF 6</t>
  </si>
  <si>
    <t>WORKSHEET 6 OF 6</t>
  </si>
  <si>
    <t>WORKSHEET 3 OF 6</t>
  </si>
  <si>
    <t>WORKSHEET 2 OF 6</t>
  </si>
  <si>
    <t>Page 2 of 6</t>
  </si>
  <si>
    <t>Page 4 of 6</t>
  </si>
  <si>
    <t>Page 5 of 6</t>
  </si>
  <si>
    <t>Page 6 of 6</t>
  </si>
  <si>
    <t>SS</t>
  </si>
  <si>
    <t>WCI</t>
  </si>
  <si>
    <t>BP</t>
  </si>
  <si>
    <t>B &amp; I  SUBTOTAL</t>
  </si>
  <si>
    <t>B &amp; I          TOTAL</t>
  </si>
  <si>
    <t>ADDITIONAL (11%)</t>
  </si>
  <si>
    <t xml:space="preserve"> </t>
  </si>
  <si>
    <t>Page 1 of 6</t>
  </si>
  <si>
    <t>Bonds or Insurances Dollars per Fund</t>
  </si>
  <si>
    <t>PIPL</t>
  </si>
  <si>
    <t>MC</t>
  </si>
  <si>
    <t>Dollars</t>
  </si>
  <si>
    <t>Page 3 of 6</t>
  </si>
  <si>
    <t>1101E  (05/15)</t>
  </si>
  <si>
    <t>DESCRIPTION</t>
  </si>
  <si>
    <t>SUB-CONTRACTING/SERVICES</t>
  </si>
  <si>
    <t>ADDITIONAL  (15%)</t>
  </si>
  <si>
    <t>** Foreman's Truck $25.00 per hour</t>
  </si>
  <si>
    <t>Base Hourly Rate</t>
  </si>
  <si>
    <t>Description</t>
  </si>
  <si>
    <t>Rate</t>
  </si>
  <si>
    <t>Concrete Construction</t>
  </si>
  <si>
    <t>Street or Road Construction</t>
  </si>
  <si>
    <t>Excavation</t>
  </si>
  <si>
    <t>Drivers</t>
  </si>
  <si>
    <t>Contractors Permanent Yard</t>
  </si>
  <si>
    <t>Clerical</t>
  </si>
  <si>
    <t>UC-S(MESC)</t>
  </si>
  <si>
    <t>PDPL $</t>
  </si>
  <si>
    <t>(%)</t>
  </si>
  <si>
    <t>Federal social security tax rate</t>
  </si>
  <si>
    <t xml:space="preserve">Current FUTA tax rate </t>
  </si>
  <si>
    <t xml:space="preserve">(%) </t>
  </si>
  <si>
    <t>Medicare Tax Rate</t>
  </si>
  <si>
    <t>What is the bond premium?</t>
  </si>
  <si>
    <t xml:space="preserve">What is the Personal Injury, Public Liability insurance cost? 109.05.D.4 </t>
  </si>
  <si>
    <t>Y</t>
  </si>
  <si>
    <t>Y/N</t>
  </si>
  <si>
    <t>YTD Earnings</t>
  </si>
  <si>
    <t>Agg Base Ton</t>
  </si>
  <si>
    <t>SUB-CONTRACTS
/MISCELLANEOUS</t>
  </si>
  <si>
    <t>Reg</t>
  </si>
  <si>
    <t xml:space="preserve">OT </t>
  </si>
  <si>
    <t>TOTAL WAGES</t>
  </si>
  <si>
    <t>HOURLY RATE</t>
  </si>
  <si>
    <t>TOTAL FRINGE</t>
  </si>
  <si>
    <t xml:space="preserve">Michigan Department </t>
  </si>
  <si>
    <t xml:space="preserve">of Transportation </t>
  </si>
  <si>
    <t xml:space="preserve">1101E  (05/15) </t>
  </si>
  <si>
    <t>SUBCONTRACTS/MISCELLANEOUS WORKSHEET</t>
  </si>
  <si>
    <t>What is the state unemployment tax rate? (MESC)</t>
  </si>
  <si>
    <t>PDPL</t>
  </si>
  <si>
    <t>Is the PDPL insurance cost a percentage?           Y=Yes N=No                         If no, input monetary value</t>
  </si>
  <si>
    <t>Total Wages 
&amp; Fringes</t>
  </si>
  <si>
    <t>HOURLY FRINGE</t>
  </si>
  <si>
    <t>INVOICE 
AMOUNT</t>
  </si>
  <si>
    <t>UC-F (FUTA)</t>
  </si>
  <si>
    <t>Workman's Compensation Inputs</t>
  </si>
  <si>
    <t>Other Contractor Provided Inputs</t>
  </si>
  <si>
    <t>Job Number:</t>
  </si>
  <si>
    <t xml:space="preserve">* COPIES OF CERTIFIED PAYROLLS MUST BE ATTACHED </t>
  </si>
  <si>
    <t>* COPIES OF EQUIPMENT WATCH (BLUE SHEETS) MUST BE ATTACHED</t>
  </si>
  <si>
    <t>* INVOICES OF MATERIALS AND FREIGHT MUST BE ATTACHED</t>
  </si>
  <si>
    <t>*INVOICES MUST BE ATTACHED</t>
  </si>
  <si>
    <t>BP-Bond Premium</t>
  </si>
  <si>
    <t>WCI-Wormans Comp Insurance</t>
  </si>
  <si>
    <t>PIPL-personal injury-public liability</t>
  </si>
  <si>
    <t>PDPL- property damage-public liability</t>
  </si>
  <si>
    <t>MESC-Michigan unemployment insurance</t>
  </si>
  <si>
    <t>FUTA-Federal Unemployment Insurance</t>
  </si>
  <si>
    <t>MC-Medicaid</t>
  </si>
  <si>
    <t>SS-Social Security</t>
  </si>
  <si>
    <t>Contractor Provided Inputs</t>
  </si>
  <si>
    <t xml:space="preserve">1101  (03/17) </t>
  </si>
  <si>
    <t>FILE 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</si>
</sst>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m/d;@"/>
    <numFmt numFmtId="167" formatCode="[$-409]d\-mmm\-yy;@"/>
    <numFmt numFmtId="168" formatCode="0.0%"/>
    <numFmt numFmtId="169" formatCode="m/d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/>
    <xf numFmtId="166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Protection="1"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wrapText="1"/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protection hidden="1"/>
    </xf>
    <xf numFmtId="9" fontId="1" fillId="0" borderId="1" xfId="0" applyNumberFormat="1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16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hidden="1"/>
    </xf>
    <xf numFmtId="166" fontId="1" fillId="0" borderId="12" xfId="0" applyNumberFormat="1" applyFont="1" applyBorder="1" applyAlignment="1" applyProtection="1">
      <alignment horizontal="center"/>
      <protection hidden="1"/>
    </xf>
    <xf numFmtId="166" fontId="1" fillId="0" borderId="4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0" fillId="0" borderId="30" xfId="0" applyBorder="1" applyAlignment="1" applyProtection="1">
      <protection hidden="1"/>
    </xf>
    <xf numFmtId="0" fontId="0" fillId="0" borderId="31" xfId="0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169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6" fillId="0" borderId="8" xfId="3" applyFill="1" applyBorder="1" applyAlignme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10" fontId="1" fillId="0" borderId="1" xfId="1" applyNumberFormat="1" applyFont="1" applyFill="1" applyBorder="1" applyAlignment="1" applyProtection="1">
      <alignment horizontal="center"/>
      <protection locked="0"/>
    </xf>
    <xf numFmtId="168" fontId="0" fillId="0" borderId="2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8" fontId="0" fillId="0" borderId="0" xfId="1" applyNumberFormat="1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168" fontId="0" fillId="0" borderId="2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0" fontId="0" fillId="0" borderId="26" xfId="1" applyNumberFormat="1" applyFont="1" applyFill="1" applyBorder="1" applyAlignment="1" applyProtection="1">
      <alignment vertical="center"/>
    </xf>
    <xf numFmtId="168" fontId="0" fillId="0" borderId="26" xfId="1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44" fontId="0" fillId="0" borderId="1" xfId="2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5" fontId="0" fillId="0" borderId="0" xfId="0" applyNumberForma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Protection="1">
      <protection locked="0" hidden="1"/>
    </xf>
    <xf numFmtId="166" fontId="1" fillId="0" borderId="3" xfId="0" applyNumberFormat="1" applyFont="1" applyFill="1" applyBorder="1" applyAlignment="1" applyProtection="1">
      <alignment horizontal="center"/>
    </xf>
    <xf numFmtId="166" fontId="1" fillId="0" borderId="1" xfId="0" applyNumberFormat="1" applyFont="1" applyFill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center"/>
    </xf>
    <xf numFmtId="166" fontId="1" fillId="0" borderId="1" xfId="0" applyNumberFormat="1" applyFont="1" applyBorder="1" applyAlignment="1" applyProtection="1">
      <alignment horizontal="center"/>
    </xf>
    <xf numFmtId="0" fontId="1" fillId="0" borderId="14" xfId="0" applyFont="1" applyBorder="1" applyProtection="1"/>
    <xf numFmtId="0" fontId="1" fillId="0" borderId="12" xfId="0" applyFont="1" applyBorder="1" applyAlignment="1" applyProtection="1">
      <alignment wrapText="1"/>
      <protection hidden="1"/>
    </xf>
    <xf numFmtId="165" fontId="0" fillId="0" borderId="0" xfId="0" applyNumberFormat="1" applyBorder="1" applyAlignment="1"/>
    <xf numFmtId="0" fontId="1" fillId="0" borderId="1" xfId="0" applyFont="1" applyBorder="1" applyAlignment="1">
      <alignment wrapText="1"/>
    </xf>
    <xf numFmtId="165" fontId="0" fillId="0" borderId="1" xfId="0" applyNumberFormat="1" applyBorder="1" applyAlignment="1"/>
    <xf numFmtId="165" fontId="0" fillId="0" borderId="1" xfId="0" applyNumberFormat="1" applyFill="1" applyBorder="1" applyAlignment="1"/>
    <xf numFmtId="0" fontId="0" fillId="0" borderId="0" xfId="0" applyBorder="1" applyAlignment="1"/>
    <xf numFmtId="0" fontId="0" fillId="0" borderId="0" xfId="0" applyBorder="1"/>
    <xf numFmtId="165" fontId="0" fillId="0" borderId="0" xfId="0" applyNumberFormat="1" applyFill="1" applyBorder="1" applyAlignment="1"/>
    <xf numFmtId="0" fontId="1" fillId="0" borderId="34" xfId="0" applyFont="1" applyBorder="1"/>
    <xf numFmtId="7" fontId="0" fillId="0" borderId="1" xfId="2" applyNumberFormat="1" applyFont="1" applyFill="1" applyBorder="1" applyAlignment="1" applyProtection="1">
      <protection locked="0"/>
    </xf>
    <xf numFmtId="10" fontId="0" fillId="0" borderId="26" xfId="0" applyNumberFormat="1" applyFill="1" applyBorder="1" applyProtection="1">
      <protection locked="0"/>
    </xf>
    <xf numFmtId="10" fontId="12" fillId="0" borderId="2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165" fontId="0" fillId="0" borderId="1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center"/>
    </xf>
    <xf numFmtId="7" fontId="0" fillId="0" borderId="1" xfId="2" applyNumberFormat="1" applyFont="1" applyFill="1" applyBorder="1" applyProtection="1">
      <protection hidden="1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  <protection hidden="1"/>
    </xf>
    <xf numFmtId="165" fontId="0" fillId="2" borderId="1" xfId="0" applyNumberFormat="1" applyFill="1" applyBorder="1" applyAlignment="1" applyProtection="1">
      <alignment horizontal="center"/>
      <protection hidden="1"/>
    </xf>
    <xf numFmtId="165" fontId="0" fillId="2" borderId="1" xfId="0" applyNumberFormat="1" applyFill="1" applyBorder="1" applyAlignment="1" applyProtection="1">
      <alignment horizontal="center"/>
    </xf>
    <xf numFmtId="7" fontId="0" fillId="2" borderId="1" xfId="2" applyNumberFormat="1" applyFont="1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7" fontId="0" fillId="2" borderId="1" xfId="2" applyNumberFormat="1" applyFont="1" applyFill="1" applyBorder="1" applyAlignment="1" applyProtection="1">
      <protection locked="0"/>
    </xf>
    <xf numFmtId="44" fontId="0" fillId="2" borderId="1" xfId="2" applyFont="1" applyFill="1" applyBorder="1" applyAlignment="1" applyProtection="1">
      <alignment horizontal="center"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17" xfId="0" applyNumberFormat="1" applyFont="1" applyBorder="1" applyAlignment="1" applyProtection="1">
      <alignment horizontal="left"/>
      <protection locked="0"/>
    </xf>
    <xf numFmtId="164" fontId="5" fillId="0" borderId="22" xfId="0" applyNumberFormat="1" applyFont="1" applyBorder="1" applyAlignment="1" applyProtection="1">
      <alignment horizontal="left"/>
      <protection locked="0"/>
    </xf>
    <xf numFmtId="164" fontId="5" fillId="0" borderId="18" xfId="0" applyNumberFormat="1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164" fontId="4" fillId="0" borderId="10" xfId="0" applyNumberFormat="1" applyFont="1" applyFill="1" applyBorder="1" applyAlignment="1" applyProtection="1">
      <alignment horizontal="left"/>
      <protection locked="0"/>
    </xf>
    <xf numFmtId="164" fontId="4" fillId="0" borderId="11" xfId="0" applyNumberFormat="1" applyFont="1" applyFill="1" applyBorder="1" applyAlignment="1" applyProtection="1">
      <alignment horizontal="left"/>
      <protection locked="0"/>
    </xf>
    <xf numFmtId="164" fontId="4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5" fontId="5" fillId="0" borderId="19" xfId="0" applyNumberFormat="1" applyFont="1" applyBorder="1" applyAlignment="1" applyProtection="1"/>
    <xf numFmtId="165" fontId="1" fillId="0" borderId="20" xfId="0" applyNumberFormat="1" applyFont="1" applyBorder="1" applyAlignment="1" applyProtection="1"/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5" fontId="5" fillId="0" borderId="20" xfId="0" applyNumberFormat="1" applyFont="1" applyBorder="1" applyAlignment="1" applyProtection="1"/>
    <xf numFmtId="0" fontId="4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</xf>
    <xf numFmtId="165" fontId="0" fillId="2" borderId="9" xfId="0" applyNumberFormat="1" applyFill="1" applyBorder="1" applyAlignment="1" applyProtection="1">
      <alignment horizontal="center"/>
    </xf>
    <xf numFmtId="165" fontId="0" fillId="2" borderId="10" xfId="0" applyNumberFormat="1" applyFill="1" applyBorder="1" applyAlignment="1" applyProtection="1">
      <alignment horizontal="center"/>
    </xf>
    <xf numFmtId="165" fontId="0" fillId="2" borderId="12" xfId="0" applyNumberFormat="1" applyFill="1" applyBorder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165" fontId="0" fillId="0" borderId="12" xfId="0" applyNumberFormat="1" applyBorder="1" applyAlignment="1" applyProtection="1">
      <alignment horizontal="center"/>
    </xf>
    <xf numFmtId="165" fontId="0" fillId="0" borderId="2" xfId="0" applyNumberFormat="1" applyFill="1" applyBorder="1" applyAlignment="1" applyProtection="1">
      <alignment horizontal="center"/>
    </xf>
    <xf numFmtId="165" fontId="0" fillId="0" borderId="4" xfId="0" applyNumberFormat="1" applyFill="1" applyBorder="1" applyAlignment="1" applyProtection="1">
      <alignment horizontal="center"/>
    </xf>
    <xf numFmtId="165" fontId="0" fillId="2" borderId="2" xfId="0" applyNumberFormat="1" applyFill="1" applyBorder="1" applyAlignment="1" applyProtection="1">
      <alignment horizontal="center"/>
    </xf>
    <xf numFmtId="165" fontId="0" fillId="2" borderId="4" xfId="0" applyNumberForma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4" fontId="5" fillId="0" borderId="23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24" xfId="0" applyFont="1" applyBorder="1" applyAlignment="1" applyProtection="1"/>
    <xf numFmtId="0" fontId="5" fillId="0" borderId="17" xfId="0" applyFont="1" applyBorder="1" applyAlignment="1" applyProtection="1"/>
    <xf numFmtId="0" fontId="5" fillId="0" borderId="22" xfId="0" applyFont="1" applyBorder="1" applyAlignment="1" applyProtection="1"/>
    <xf numFmtId="0" fontId="5" fillId="0" borderId="18" xfId="0" applyFont="1" applyBorder="1" applyAlignment="1" applyProtection="1"/>
    <xf numFmtId="0" fontId="1" fillId="0" borderId="15" xfId="0" applyFont="1" applyBorder="1" applyAlignment="1" applyProtection="1"/>
    <xf numFmtId="0" fontId="1" fillId="0" borderId="21" xfId="0" applyFont="1" applyBorder="1" applyAlignment="1" applyProtection="1"/>
    <xf numFmtId="0" fontId="1" fillId="0" borderId="16" xfId="0" applyFont="1" applyBorder="1" applyAlignment="1" applyProtection="1"/>
    <xf numFmtId="0" fontId="1" fillId="0" borderId="10" xfId="0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65" fontId="0" fillId="0" borderId="2" xfId="0" applyNumberFormat="1" applyFill="1" applyBorder="1" applyAlignment="1" applyProtection="1">
      <protection locked="0"/>
    </xf>
    <xf numFmtId="165" fontId="0" fillId="0" borderId="4" xfId="0" applyNumberFormat="1" applyFill="1" applyBorder="1" applyAlignment="1" applyProtection="1">
      <protection locked="0"/>
    </xf>
    <xf numFmtId="165" fontId="0" fillId="2" borderId="2" xfId="0" applyNumberFormat="1" applyFill="1" applyBorder="1" applyAlignment="1" applyProtection="1">
      <protection locked="0"/>
    </xf>
    <xf numFmtId="165" fontId="0" fillId="2" borderId="4" xfId="0" applyNumberFormat="1" applyFill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165" fontId="0" fillId="0" borderId="5" xfId="0" applyNumberFormat="1" applyBorder="1" applyAlignment="1" applyProtection="1">
      <alignment horizontal="center"/>
    </xf>
    <xf numFmtId="165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5" fontId="0" fillId="2" borderId="25" xfId="0" applyNumberFormat="1" applyFill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15" xfId="0" applyFont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49" fontId="0" fillId="2" borderId="2" xfId="0" applyNumberFormat="1" applyFill="1" applyBorder="1" applyAlignment="1" applyProtection="1"/>
    <xf numFmtId="49" fontId="0" fillId="2" borderId="4" xfId="0" applyNumberFormat="1" applyFill="1" applyBorder="1" applyAlignment="1" applyProtection="1"/>
    <xf numFmtId="0" fontId="0" fillId="2" borderId="2" xfId="0" applyFill="1" applyBorder="1" applyAlignment="1" applyProtection="1"/>
    <xf numFmtId="0" fontId="0" fillId="2" borderId="4" xfId="0" applyFill="1" applyBorder="1" applyAlignment="1" applyProtection="1"/>
    <xf numFmtId="0" fontId="3" fillId="0" borderId="0" xfId="0" applyFont="1" applyAlignment="1" applyProtection="1">
      <alignment horizontal="center"/>
      <protection hidden="1"/>
    </xf>
    <xf numFmtId="0" fontId="1" fillId="0" borderId="7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164" fontId="5" fillId="0" borderId="23" xfId="0" applyNumberFormat="1" applyFont="1" applyBorder="1" applyAlignment="1" applyProtection="1">
      <alignment horizontal="center"/>
      <protection hidden="1"/>
    </xf>
    <xf numFmtId="164" fontId="5" fillId="0" borderId="24" xfId="0" applyNumberFormat="1" applyFont="1" applyBorder="1" applyAlignment="1" applyProtection="1">
      <alignment horizontal="center"/>
      <protection hidden="1"/>
    </xf>
    <xf numFmtId="164" fontId="5" fillId="0" borderId="17" xfId="0" applyNumberFormat="1" applyFont="1" applyBorder="1" applyAlignment="1" applyProtection="1">
      <alignment horizontal="center"/>
      <protection hidden="1"/>
    </xf>
    <xf numFmtId="164" fontId="5" fillId="0" borderId="18" xfId="0" applyNumberFormat="1" applyFont="1" applyBorder="1" applyAlignment="1" applyProtection="1">
      <alignment horizontal="center"/>
      <protection hidden="1"/>
    </xf>
    <xf numFmtId="0" fontId="0" fillId="2" borderId="25" xfId="0" applyFill="1" applyBorder="1" applyAlignment="1" applyProtection="1"/>
    <xf numFmtId="0" fontId="0" fillId="0" borderId="0" xfId="0" applyAlignment="1" applyProtection="1">
      <alignment horizontal="center"/>
    </xf>
    <xf numFmtId="49" fontId="0" fillId="0" borderId="2" xfId="0" applyNumberFormat="1" applyBorder="1" applyAlignment="1" applyProtection="1"/>
    <xf numFmtId="49" fontId="0" fillId="0" borderId="4" xfId="0" applyNumberFormat="1" applyBorder="1" applyAlignment="1" applyProtection="1"/>
    <xf numFmtId="0" fontId="0" fillId="0" borderId="2" xfId="0" applyBorder="1" applyAlignment="1" applyProtection="1"/>
    <xf numFmtId="0" fontId="0" fillId="0" borderId="25" xfId="0" applyBorder="1" applyAlignment="1" applyProtection="1"/>
    <xf numFmtId="0" fontId="1" fillId="0" borderId="29" xfId="0" applyFont="1" applyBorder="1" applyAlignment="1" applyProtection="1">
      <protection hidden="1"/>
    </xf>
    <xf numFmtId="0" fontId="1" fillId="0" borderId="30" xfId="0" applyFont="1" applyBorder="1" applyAlignment="1" applyProtection="1">
      <protection hidden="1"/>
    </xf>
    <xf numFmtId="0" fontId="0" fillId="0" borderId="4" xfId="0" applyBorder="1" applyAlignment="1" applyProtection="1"/>
    <xf numFmtId="0" fontId="16" fillId="0" borderId="11" xfId="3" applyFill="1" applyBorder="1" applyAlignment="1">
      <alignment horizontal="center"/>
    </xf>
    <xf numFmtId="165" fontId="0" fillId="0" borderId="5" xfId="0" applyNumberFormat="1" applyFill="1" applyBorder="1" applyAlignment="1" applyProtection="1">
      <alignment horizontal="center"/>
      <protection locked="0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/>
    <xf numFmtId="0" fontId="0" fillId="0" borderId="1" xfId="0" applyFill="1" applyBorder="1" applyAlignment="1" applyProtection="1"/>
    <xf numFmtId="165" fontId="0" fillId="0" borderId="1" xfId="0" applyNumberFormat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Alignment="1" applyProtection="1"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5" fontId="0" fillId="0" borderId="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7" fontId="1" fillId="0" borderId="8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67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0" fillId="0" borderId="5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67" fontId="0" fillId="0" borderId="5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/>
    <xf numFmtId="0" fontId="1" fillId="0" borderId="21" xfId="0" applyFont="1" applyBorder="1" applyAlignment="1"/>
    <xf numFmtId="0" fontId="1" fillId="0" borderId="16" xfId="0" applyFont="1" applyBorder="1" applyAlignment="1"/>
    <xf numFmtId="164" fontId="5" fillId="0" borderId="23" xfId="0" applyNumberFormat="1" applyFont="1" applyBorder="1" applyAlignment="1">
      <alignment horizontal="left"/>
    </xf>
    <xf numFmtId="0" fontId="5" fillId="0" borderId="0" xfId="0" applyFont="1" applyBorder="1" applyAlignment="1"/>
    <xf numFmtId="0" fontId="5" fillId="0" borderId="24" xfId="0" applyFont="1" applyBorder="1" applyAlignment="1"/>
    <xf numFmtId="0" fontId="5" fillId="0" borderId="17" xfId="0" applyFont="1" applyBorder="1" applyAlignment="1"/>
    <xf numFmtId="0" fontId="5" fillId="0" borderId="22" xfId="0" applyFont="1" applyBorder="1" applyAlignment="1"/>
    <xf numFmtId="0" fontId="5" fillId="0" borderId="18" xfId="0" applyFont="1" applyBorder="1" applyAlignment="1"/>
    <xf numFmtId="166" fontId="1" fillId="0" borderId="5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169" fontId="0" fillId="0" borderId="3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167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169" fontId="0" fillId="0" borderId="5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166" fontId="1" fillId="0" borderId="5" xfId="0" applyNumberFormat="1" applyFont="1" applyBorder="1" applyAlignment="1" applyProtection="1">
      <alignment horizontal="center"/>
      <protection locked="0"/>
    </xf>
    <xf numFmtId="166" fontId="1" fillId="0" borderId="6" xfId="0" applyNumberFormat="1" applyFont="1" applyBorder="1" applyAlignment="1" applyProtection="1">
      <alignment horizontal="center"/>
      <protection locked="0"/>
    </xf>
    <xf numFmtId="166" fontId="1" fillId="0" borderId="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0F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A$6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30</xdr:row>
          <xdr:rowOff>152400</xdr:rowOff>
        </xdr:from>
        <xdr:to>
          <xdr:col>7</xdr:col>
          <xdr:colOff>590550</xdr:colOff>
          <xdr:row>30</xdr:row>
          <xdr:rowOff>447675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Sub- Contract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ichigan.gov/documents/mdot/MDOT_Equip_Rental_Rates_2014_441696_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3:Q65"/>
  <sheetViews>
    <sheetView tabSelected="1" zoomScale="80" zoomScaleNormal="80" workbookViewId="0">
      <selection activeCell="P3" sqref="P3"/>
    </sheetView>
  </sheetViews>
  <sheetFormatPr defaultRowHeight="15" x14ac:dyDescent="0.25"/>
  <cols>
    <col min="1" max="2" width="12.7109375" style="40" customWidth="1"/>
    <col min="3" max="3" width="3.7109375" style="40" customWidth="1"/>
    <col min="4" max="4" width="9.140625" style="40" customWidth="1"/>
    <col min="5" max="5" width="13.85546875" style="40" customWidth="1"/>
    <col min="6" max="13" width="9.140625" style="40"/>
    <col min="14" max="14" width="11.140625" style="40" customWidth="1"/>
    <col min="15" max="15" width="11.42578125" style="40" customWidth="1"/>
    <col min="16" max="16384" width="9.140625" style="40"/>
  </cols>
  <sheetData>
    <row r="3" spans="1:17" ht="15.75" thickBot="1" x14ac:dyDescent="0.3">
      <c r="A3" s="160" t="s">
        <v>102</v>
      </c>
      <c r="B3" s="160"/>
      <c r="C3" s="72"/>
      <c r="D3" s="143" t="s">
        <v>37</v>
      </c>
      <c r="E3" s="144"/>
      <c r="F3" s="144"/>
      <c r="G3" s="144"/>
      <c r="H3" s="144"/>
      <c r="I3" s="144"/>
      <c r="J3" s="144"/>
      <c r="K3" s="144"/>
      <c r="L3" s="144"/>
      <c r="M3" s="144"/>
      <c r="N3" s="38"/>
      <c r="O3" s="38"/>
      <c r="P3" s="39" t="s">
        <v>130</v>
      </c>
    </row>
    <row r="4" spans="1:17" x14ac:dyDescent="0.25">
      <c r="A4" s="160" t="s">
        <v>103</v>
      </c>
      <c r="B4" s="160"/>
      <c r="C4" s="72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73" t="s">
        <v>4</v>
      </c>
      <c r="O4" s="174"/>
      <c r="P4" s="175"/>
    </row>
    <row r="5" spans="1:17" x14ac:dyDescent="0.25">
      <c r="A5" s="160" t="s">
        <v>129</v>
      </c>
      <c r="B5" s="160"/>
      <c r="C5" s="72"/>
      <c r="D5" s="47"/>
      <c r="E5" s="47"/>
      <c r="F5" s="47"/>
      <c r="G5" s="47"/>
      <c r="H5" s="47"/>
      <c r="I5" s="47"/>
      <c r="J5" s="47"/>
      <c r="K5" s="47"/>
      <c r="L5" s="47"/>
      <c r="M5" s="47"/>
      <c r="N5" s="131">
        <v>42432</v>
      </c>
      <c r="O5" s="132"/>
      <c r="P5" s="133"/>
    </row>
    <row r="6" spans="1:17" ht="15.75" thickBo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134"/>
      <c r="O6" s="135"/>
      <c r="P6" s="136"/>
    </row>
    <row r="7" spans="1:17" x14ac:dyDescent="0.25">
      <c r="A7" s="155" t="s">
        <v>1</v>
      </c>
      <c r="B7" s="156"/>
      <c r="C7" s="156"/>
      <c r="D7" s="156"/>
      <c r="E7" s="156"/>
      <c r="F7" s="156"/>
      <c r="G7" s="157"/>
      <c r="H7" s="155" t="s">
        <v>8</v>
      </c>
      <c r="I7" s="156"/>
      <c r="J7" s="156"/>
      <c r="K7" s="156"/>
      <c r="L7" s="156"/>
      <c r="M7" s="157"/>
      <c r="N7" s="170" t="s">
        <v>20</v>
      </c>
      <c r="O7" s="171"/>
      <c r="P7" s="172"/>
      <c r="Q7" s="52"/>
    </row>
    <row r="8" spans="1:17" ht="21" x14ac:dyDescent="0.35">
      <c r="A8" s="147"/>
      <c r="B8" s="148"/>
      <c r="C8" s="148"/>
      <c r="D8" s="148"/>
      <c r="E8" s="148"/>
      <c r="F8" s="148"/>
      <c r="G8" s="149"/>
      <c r="H8" s="137"/>
      <c r="I8" s="138"/>
      <c r="J8" s="138"/>
      <c r="K8" s="138"/>
      <c r="L8" s="138"/>
      <c r="M8" s="139"/>
      <c r="N8" s="152"/>
      <c r="O8" s="153"/>
      <c r="P8" s="154"/>
      <c r="Q8" s="52"/>
    </row>
    <row r="9" spans="1:17" x14ac:dyDescent="0.25">
      <c r="A9" s="155" t="s">
        <v>3</v>
      </c>
      <c r="B9" s="156"/>
      <c r="C9" s="156"/>
      <c r="D9" s="156"/>
      <c r="E9" s="156"/>
      <c r="F9" s="156"/>
      <c r="G9" s="157"/>
      <c r="H9" s="155" t="s">
        <v>2</v>
      </c>
      <c r="I9" s="156"/>
      <c r="J9" s="156"/>
      <c r="K9" s="156"/>
      <c r="L9" s="156"/>
      <c r="M9" s="157"/>
      <c r="N9" s="155" t="s">
        <v>5</v>
      </c>
      <c r="O9" s="156"/>
      <c r="P9" s="157"/>
      <c r="Q9" s="52"/>
    </row>
    <row r="10" spans="1:17" ht="21" x14ac:dyDescent="0.35">
      <c r="A10" s="164"/>
      <c r="B10" s="165"/>
      <c r="C10" s="165"/>
      <c r="D10" s="165"/>
      <c r="E10" s="165"/>
      <c r="F10" s="165"/>
      <c r="G10" s="166"/>
      <c r="H10" s="138"/>
      <c r="I10" s="138"/>
      <c r="J10" s="138"/>
      <c r="K10" s="138"/>
      <c r="L10" s="138"/>
      <c r="M10" s="139"/>
      <c r="N10" s="137"/>
      <c r="O10" s="138"/>
      <c r="P10" s="139"/>
      <c r="Q10" s="52"/>
    </row>
    <row r="11" spans="1:17" ht="21" customHeight="1" x14ac:dyDescent="0.25">
      <c r="A11" s="167"/>
      <c r="B11" s="168"/>
      <c r="C11" s="168"/>
      <c r="D11" s="168"/>
      <c r="E11" s="168"/>
      <c r="F11" s="168"/>
      <c r="G11" s="169"/>
      <c r="H11" s="155" t="s">
        <v>6</v>
      </c>
      <c r="I11" s="156"/>
      <c r="J11" s="156"/>
      <c r="K11" s="157"/>
      <c r="L11" s="155" t="s">
        <v>10</v>
      </c>
      <c r="M11" s="156"/>
      <c r="N11" s="156"/>
      <c r="O11" s="156"/>
      <c r="P11" s="157"/>
      <c r="Q11" s="52"/>
    </row>
    <row r="12" spans="1:17" ht="21" x14ac:dyDescent="0.35">
      <c r="A12" s="161"/>
      <c r="B12" s="162"/>
      <c r="C12" s="162"/>
      <c r="D12" s="162"/>
      <c r="E12" s="162"/>
      <c r="F12" s="162"/>
      <c r="G12" s="163"/>
      <c r="H12" s="137"/>
      <c r="I12" s="138"/>
      <c r="J12" s="138"/>
      <c r="K12" s="139"/>
      <c r="L12" s="140"/>
      <c r="M12" s="141"/>
      <c r="N12" s="141"/>
      <c r="O12" s="141"/>
      <c r="P12" s="142"/>
      <c r="Q12" s="52"/>
    </row>
    <row r="13" spans="1:17" ht="21" customHeight="1" x14ac:dyDescent="0.25">
      <c r="A13" s="164"/>
      <c r="B13" s="165"/>
      <c r="C13" s="165"/>
      <c r="D13" s="165"/>
      <c r="E13" s="165"/>
      <c r="F13" s="165"/>
      <c r="G13" s="166"/>
      <c r="H13" s="155" t="s">
        <v>7</v>
      </c>
      <c r="I13" s="156"/>
      <c r="J13" s="156"/>
      <c r="K13" s="156"/>
      <c r="L13" s="156"/>
      <c r="M13" s="156"/>
      <c r="N13" s="156"/>
      <c r="O13" s="156"/>
      <c r="P13" s="157"/>
      <c r="Q13" s="52"/>
    </row>
    <row r="14" spans="1:17" ht="21" x14ac:dyDescent="0.35">
      <c r="A14" s="167"/>
      <c r="B14" s="168"/>
      <c r="C14" s="168"/>
      <c r="D14" s="168"/>
      <c r="E14" s="168"/>
      <c r="F14" s="168"/>
      <c r="G14" s="169"/>
      <c r="H14" s="137" t="s">
        <v>62</v>
      </c>
      <c r="I14" s="138"/>
      <c r="J14" s="138"/>
      <c r="K14" s="138"/>
      <c r="L14" s="138"/>
      <c r="M14" s="138"/>
      <c r="N14" s="138"/>
      <c r="O14" s="138"/>
      <c r="P14" s="139"/>
      <c r="Q14" s="52"/>
    </row>
    <row r="15" spans="1:17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</row>
    <row r="16" spans="1:17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15.75" thickBot="1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32.25" thickBot="1" x14ac:dyDescent="0.55000000000000004">
      <c r="A23" s="47"/>
      <c r="B23" s="150" t="s">
        <v>25</v>
      </c>
      <c r="C23" s="151"/>
      <c r="D23" s="151"/>
      <c r="E23" s="87"/>
      <c r="F23" s="158" t="s">
        <v>51</v>
      </c>
      <c r="G23" s="159"/>
      <c r="H23" s="159"/>
      <c r="I23" s="74"/>
      <c r="J23" s="145">
        <f>Labor!$R$73</f>
        <v>0</v>
      </c>
      <c r="K23" s="178"/>
      <c r="L23" s="94"/>
      <c r="M23" s="47"/>
      <c r="N23" s="47"/>
      <c r="O23" s="47"/>
      <c r="P23" s="47"/>
    </row>
    <row r="24" spans="1:16" ht="21.75" thickBot="1" x14ac:dyDescent="0.4">
      <c r="A24" s="47"/>
      <c r="B24" s="95"/>
      <c r="C24" s="95"/>
      <c r="D24" s="95"/>
      <c r="E24" s="95"/>
      <c r="F24" s="95"/>
      <c r="G24" s="95"/>
      <c r="J24" s="95"/>
      <c r="K24" s="47"/>
      <c r="L24" s="47"/>
      <c r="M24" s="47"/>
      <c r="N24" s="47"/>
      <c r="O24" s="47"/>
      <c r="P24" s="47"/>
    </row>
    <row r="25" spans="1:16" ht="32.25" thickBot="1" x14ac:dyDescent="0.55000000000000004">
      <c r="A25" s="47"/>
      <c r="B25" s="150" t="s">
        <v>46</v>
      </c>
      <c r="C25" s="151"/>
      <c r="D25" s="151"/>
      <c r="E25" s="96"/>
      <c r="F25" s="158" t="s">
        <v>50</v>
      </c>
      <c r="G25" s="159"/>
      <c r="H25" s="159"/>
      <c r="J25" s="145">
        <f>'Bond and Insurance'!N73</f>
        <v>0</v>
      </c>
      <c r="K25" s="146"/>
      <c r="L25" s="47"/>
      <c r="M25" s="47"/>
      <c r="N25" s="47"/>
      <c r="O25" s="47"/>
      <c r="P25" s="47"/>
    </row>
    <row r="26" spans="1:16" ht="21.75" thickBot="1" x14ac:dyDescent="0.4">
      <c r="A26" s="47"/>
      <c r="B26" s="95"/>
      <c r="C26" s="95"/>
      <c r="D26" s="95"/>
      <c r="E26" s="95"/>
      <c r="F26" s="95"/>
      <c r="G26" s="95"/>
      <c r="J26" s="95"/>
      <c r="K26" s="47"/>
      <c r="L26" s="47"/>
      <c r="M26" s="47"/>
      <c r="N26" s="47"/>
      <c r="O26" s="47"/>
      <c r="P26" s="47"/>
    </row>
    <row r="27" spans="1:16" ht="32.25" thickBot="1" x14ac:dyDescent="0.55000000000000004">
      <c r="A27" s="47"/>
      <c r="B27" s="150" t="s">
        <v>22</v>
      </c>
      <c r="C27" s="151"/>
      <c r="D27" s="151"/>
      <c r="E27" s="96"/>
      <c r="F27" s="158" t="s">
        <v>48</v>
      </c>
      <c r="G27" s="159"/>
      <c r="H27" s="159"/>
      <c r="J27" s="145">
        <f>Equipment!$N$73</f>
        <v>0</v>
      </c>
      <c r="K27" s="146"/>
      <c r="L27" s="94"/>
      <c r="M27" s="47"/>
      <c r="N27" s="47"/>
      <c r="O27" s="47"/>
      <c r="P27" s="47"/>
    </row>
    <row r="28" spans="1:16" ht="21.75" thickBot="1" x14ac:dyDescent="0.4">
      <c r="A28" s="47"/>
      <c r="B28" s="95"/>
      <c r="C28" s="95"/>
      <c r="D28" s="95"/>
      <c r="E28" s="95"/>
      <c r="F28" s="95"/>
      <c r="G28" s="95"/>
      <c r="J28" s="95"/>
      <c r="K28" s="47"/>
      <c r="L28" s="47"/>
      <c r="M28" s="47"/>
      <c r="N28" s="47"/>
      <c r="O28" s="47"/>
      <c r="P28" s="47"/>
    </row>
    <row r="29" spans="1:16" ht="32.25" thickBot="1" x14ac:dyDescent="0.55000000000000004">
      <c r="A29" s="47"/>
      <c r="B29" s="150" t="s">
        <v>28</v>
      </c>
      <c r="C29" s="151"/>
      <c r="D29" s="151"/>
      <c r="E29" s="96"/>
      <c r="F29" s="158" t="s">
        <v>47</v>
      </c>
      <c r="G29" s="159"/>
      <c r="H29" s="159"/>
      <c r="J29" s="145">
        <f>Materials!$N$73</f>
        <v>0</v>
      </c>
      <c r="K29" s="146"/>
      <c r="L29" s="47"/>
      <c r="M29" s="47"/>
      <c r="N29" s="47"/>
      <c r="O29" s="47"/>
      <c r="P29" s="47"/>
    </row>
    <row r="30" spans="1:16" ht="21.75" thickBot="1" x14ac:dyDescent="0.4">
      <c r="A30" s="47"/>
      <c r="B30" s="95"/>
      <c r="C30" s="95"/>
      <c r="D30" s="95"/>
      <c r="E30" s="95"/>
      <c r="F30" s="95"/>
      <c r="G30" s="95"/>
      <c r="J30" s="95"/>
      <c r="K30" s="47"/>
      <c r="L30" s="47"/>
      <c r="M30" s="47"/>
      <c r="N30" s="47"/>
      <c r="O30" s="47"/>
      <c r="P30" s="47"/>
    </row>
    <row r="31" spans="1:16" ht="61.5" customHeight="1" thickBot="1" x14ac:dyDescent="0.55000000000000004">
      <c r="A31" s="47"/>
      <c r="B31" s="181" t="s">
        <v>96</v>
      </c>
      <c r="C31" s="151"/>
      <c r="D31" s="151"/>
      <c r="E31" s="151"/>
      <c r="F31" s="158" t="s">
        <v>49</v>
      </c>
      <c r="G31" s="159"/>
      <c r="H31" s="159"/>
      <c r="J31" s="145">
        <f>'Subcontracts-Miscellaneous'!N71</f>
        <v>0</v>
      </c>
      <c r="K31" s="146"/>
      <c r="L31" s="94"/>
      <c r="M31" s="47"/>
      <c r="N31" s="47"/>
      <c r="O31" s="47"/>
      <c r="P31" s="47"/>
    </row>
    <row r="32" spans="1:16" ht="21.75" thickBot="1" x14ac:dyDescent="0.4">
      <c r="A32" s="47"/>
      <c r="B32" s="95"/>
      <c r="C32" s="95"/>
      <c r="D32" s="95"/>
      <c r="E32" s="95"/>
      <c r="F32" s="95"/>
      <c r="G32" s="95"/>
      <c r="J32" s="95"/>
      <c r="K32" s="47"/>
      <c r="L32" s="47"/>
      <c r="M32" s="47"/>
      <c r="N32" s="47"/>
      <c r="O32" s="47"/>
      <c r="P32" s="47"/>
    </row>
    <row r="33" spans="1:16" ht="32.25" thickBot="1" x14ac:dyDescent="0.55000000000000004">
      <c r="A33" s="47"/>
      <c r="B33" s="97" t="s">
        <v>39</v>
      </c>
      <c r="C33" s="97"/>
      <c r="D33" s="96"/>
      <c r="E33" s="96"/>
      <c r="F33" s="96"/>
      <c r="G33" s="96"/>
      <c r="J33" s="145">
        <f>IF(A62=TRUE,0.05*(J31),0)</f>
        <v>0</v>
      </c>
      <c r="K33" s="146"/>
      <c r="L33" s="94"/>
      <c r="M33" s="98"/>
      <c r="N33" s="47"/>
      <c r="O33" s="47"/>
      <c r="P33" s="47"/>
    </row>
    <row r="34" spans="1:16" ht="21.75" thickBot="1" x14ac:dyDescent="0.4">
      <c r="A34" s="47"/>
      <c r="B34" s="95"/>
      <c r="C34" s="95"/>
      <c r="D34" s="95"/>
      <c r="E34" s="95"/>
      <c r="F34" s="95"/>
      <c r="G34" s="95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32.25" thickBot="1" x14ac:dyDescent="0.55000000000000004">
      <c r="A35" s="47"/>
      <c r="B35" s="97" t="s">
        <v>24</v>
      </c>
      <c r="C35" s="97"/>
      <c r="D35" s="96"/>
      <c r="E35" s="96"/>
      <c r="F35" s="96"/>
      <c r="G35" s="96"/>
      <c r="J35" s="145">
        <f>SUM(J23+J25+J27+J29+J31+J33)</f>
        <v>0</v>
      </c>
      <c r="K35" s="146"/>
      <c r="L35" s="47"/>
      <c r="M35" s="47"/>
      <c r="N35" s="47"/>
      <c r="O35" s="47"/>
      <c r="P35" s="47"/>
    </row>
    <row r="36" spans="1:16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6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6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6" x14ac:dyDescent="0.25">
      <c r="A44" s="179" t="s">
        <v>41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47"/>
    </row>
    <row r="45" spans="1:16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47"/>
    </row>
    <row r="46" spans="1:16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6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6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6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O56" s="47"/>
      <c r="P56" s="47"/>
    </row>
    <row r="57" spans="1:16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O57" s="182"/>
      <c r="P57" s="182"/>
    </row>
    <row r="58" spans="1:16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O58" s="176"/>
      <c r="P58" s="176"/>
    </row>
    <row r="59" spans="1:16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O59" s="177"/>
      <c r="P59" s="177"/>
    </row>
    <row r="60" spans="1:16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O60" s="177"/>
      <c r="P60" s="177"/>
    </row>
    <row r="61" spans="1:16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O61" s="47"/>
      <c r="P61" s="47"/>
    </row>
    <row r="62" spans="1:16" x14ac:dyDescent="0.25">
      <c r="A62" s="47" t="b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176" t="s">
        <v>63</v>
      </c>
      <c r="P62" s="177"/>
    </row>
    <row r="63" spans="1:16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6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</sheetData>
  <mergeCells count="48">
    <mergeCell ref="O62:P62"/>
    <mergeCell ref="H14:P14"/>
    <mergeCell ref="J23:K23"/>
    <mergeCell ref="J27:K27"/>
    <mergeCell ref="J31:K31"/>
    <mergeCell ref="A44:O45"/>
    <mergeCell ref="J33:K33"/>
    <mergeCell ref="F29:H29"/>
    <mergeCell ref="J29:K29"/>
    <mergeCell ref="B31:E31"/>
    <mergeCell ref="J35:K35"/>
    <mergeCell ref="O58:P58"/>
    <mergeCell ref="O59:P59"/>
    <mergeCell ref="O60:P60"/>
    <mergeCell ref="O57:P57"/>
    <mergeCell ref="F31:H31"/>
    <mergeCell ref="B29:D29"/>
    <mergeCell ref="F25:H25"/>
    <mergeCell ref="B25:D25"/>
    <mergeCell ref="B27:D27"/>
    <mergeCell ref="F27:H27"/>
    <mergeCell ref="A3:B3"/>
    <mergeCell ref="A4:B4"/>
    <mergeCell ref="A5:B5"/>
    <mergeCell ref="A12:G14"/>
    <mergeCell ref="N7:P7"/>
    <mergeCell ref="N9:P9"/>
    <mergeCell ref="H9:M9"/>
    <mergeCell ref="H11:K11"/>
    <mergeCell ref="L11:P11"/>
    <mergeCell ref="A7:G7"/>
    <mergeCell ref="A9:G9"/>
    <mergeCell ref="H10:M10"/>
    <mergeCell ref="N10:P10"/>
    <mergeCell ref="H13:P13"/>
    <mergeCell ref="A10:G11"/>
    <mergeCell ref="N4:P4"/>
    <mergeCell ref="J25:K25"/>
    <mergeCell ref="A8:G8"/>
    <mergeCell ref="B23:D23"/>
    <mergeCell ref="N8:P8"/>
    <mergeCell ref="H7:M7"/>
    <mergeCell ref="F23:H23"/>
    <mergeCell ref="N5:P6"/>
    <mergeCell ref="H12:K12"/>
    <mergeCell ref="L12:P12"/>
    <mergeCell ref="H8:M8"/>
    <mergeCell ref="D3:M4"/>
  </mergeCells>
  <pageMargins left="0.7" right="0.7" top="0.75" bottom="0.75" header="0.3" footer="0.3"/>
  <pageSetup scale="57" fitToHeight="0" orientation="portrait" r:id="rId1"/>
  <headerFooter>
    <oddFooter xml:space="preserve">&amp;C
UPDATED: 5/27/2016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495300</xdr:colOff>
                    <xdr:row>30</xdr:row>
                    <xdr:rowOff>152400</xdr:rowOff>
                  </from>
                  <to>
                    <xdr:col>7</xdr:col>
                    <xdr:colOff>590550</xdr:colOff>
                    <xdr:row>30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S75"/>
  <sheetViews>
    <sheetView topLeftCell="A43" zoomScale="80" zoomScaleNormal="80" workbookViewId="0">
      <selection activeCell="Q77" sqref="Q77"/>
    </sheetView>
  </sheetViews>
  <sheetFormatPr defaultRowHeight="15" x14ac:dyDescent="0.25"/>
  <cols>
    <col min="1" max="1" width="21.7109375" style="40" customWidth="1"/>
    <col min="2" max="2" width="20.7109375" style="40" customWidth="1"/>
    <col min="3" max="3" width="9.140625" style="40" customWidth="1"/>
    <col min="4" max="4" width="14.5703125" style="40" bestFit="1" customWidth="1"/>
    <col min="5" max="5" width="8" style="40" customWidth="1"/>
    <col min="6" max="7" width="6.7109375" style="40" customWidth="1"/>
    <col min="8" max="8" width="9" style="40" customWidth="1"/>
    <col min="9" max="12" width="6.7109375" style="40" customWidth="1"/>
    <col min="13" max="13" width="9.140625" style="40"/>
    <col min="14" max="14" width="13.28515625" style="40" bestFit="1" customWidth="1"/>
    <col min="15" max="15" width="13.85546875" style="40" bestFit="1" customWidth="1"/>
    <col min="16" max="16" width="16.28515625" style="40" customWidth="1"/>
    <col min="17" max="17" width="13.7109375" style="40" bestFit="1" customWidth="1"/>
    <col min="18" max="16384" width="9.140625" style="40"/>
  </cols>
  <sheetData>
    <row r="2" spans="1:19" x14ac:dyDescent="0.25">
      <c r="P2" s="117" t="s">
        <v>115</v>
      </c>
      <c r="Q2" s="40">
        <f>Summary!H8</f>
        <v>0</v>
      </c>
    </row>
    <row r="3" spans="1:19" ht="15.75" thickBot="1" x14ac:dyDescent="0.3">
      <c r="A3" s="160" t="s">
        <v>102</v>
      </c>
      <c r="B3" s="160"/>
      <c r="C3" s="72"/>
      <c r="D3" s="72"/>
      <c r="E3" s="199" t="s">
        <v>11</v>
      </c>
      <c r="F3" s="144"/>
      <c r="G3" s="144"/>
      <c r="H3" s="144"/>
      <c r="I3" s="144"/>
      <c r="J3" s="144"/>
      <c r="K3" s="144"/>
      <c r="L3" s="144"/>
      <c r="M3" s="73"/>
      <c r="N3" s="73"/>
      <c r="O3" s="73"/>
      <c r="P3" s="38"/>
      <c r="Q3" s="38"/>
      <c r="R3" s="38"/>
      <c r="S3" s="39" t="s">
        <v>42</v>
      </c>
    </row>
    <row r="4" spans="1:19" x14ac:dyDescent="0.25">
      <c r="A4" s="160" t="s">
        <v>103</v>
      </c>
      <c r="B4" s="160"/>
      <c r="C4" s="72"/>
      <c r="D4" s="72"/>
      <c r="E4" s="144"/>
      <c r="F4" s="144"/>
      <c r="G4" s="144"/>
      <c r="H4" s="144"/>
      <c r="I4" s="144"/>
      <c r="J4" s="144"/>
      <c r="K4" s="144"/>
      <c r="L4" s="144"/>
      <c r="M4" s="73"/>
      <c r="N4" s="73"/>
      <c r="O4" s="73"/>
      <c r="P4" s="207" t="str">
        <f>Summary!$N$4</f>
        <v>WEEK ENDING</v>
      </c>
      <c r="Q4" s="208"/>
      <c r="R4" s="208"/>
      <c r="S4" s="209"/>
    </row>
    <row r="5" spans="1:19" x14ac:dyDescent="0.25">
      <c r="A5" s="160" t="s">
        <v>104</v>
      </c>
      <c r="B5" s="160"/>
      <c r="C5" s="72"/>
      <c r="D5" s="72"/>
      <c r="P5" s="200">
        <f>Summary!N5</f>
        <v>42432</v>
      </c>
      <c r="Q5" s="201"/>
      <c r="R5" s="202"/>
      <c r="S5" s="203"/>
    </row>
    <row r="6" spans="1:19" ht="15.75" thickBot="1" x14ac:dyDescent="0.3">
      <c r="P6" s="204"/>
      <c r="Q6" s="205"/>
      <c r="R6" s="205"/>
      <c r="S6" s="206"/>
    </row>
    <row r="7" spans="1:19" x14ac:dyDescent="0.25">
      <c r="A7" s="229" t="s">
        <v>14</v>
      </c>
      <c r="B7" s="229"/>
      <c r="C7" s="74"/>
      <c r="D7" s="74"/>
      <c r="F7" s="228" t="s">
        <v>26</v>
      </c>
      <c r="G7" s="228"/>
      <c r="H7" s="228"/>
      <c r="I7" s="228"/>
      <c r="J7" s="228"/>
      <c r="K7" s="228"/>
      <c r="L7" s="228"/>
      <c r="M7" s="75" t="s">
        <v>9</v>
      </c>
      <c r="N7" s="42"/>
      <c r="O7" s="42"/>
      <c r="P7" s="210" t="s">
        <v>20</v>
      </c>
      <c r="Q7" s="211"/>
      <c r="R7" s="212"/>
      <c r="S7" s="39"/>
    </row>
    <row r="8" spans="1:19" x14ac:dyDescent="0.25">
      <c r="A8" s="76" t="s">
        <v>12</v>
      </c>
      <c r="B8" s="76" t="s">
        <v>13</v>
      </c>
      <c r="C8" s="77" t="s">
        <v>38</v>
      </c>
      <c r="D8" s="44" t="s">
        <v>94</v>
      </c>
      <c r="E8" s="78"/>
      <c r="F8" s="99">
        <f t="shared" ref="F8:K8" si="0">G8-1</f>
        <v>42426</v>
      </c>
      <c r="G8" s="100">
        <f t="shared" si="0"/>
        <v>42427</v>
      </c>
      <c r="H8" s="100">
        <f t="shared" si="0"/>
        <v>42428</v>
      </c>
      <c r="I8" s="100">
        <f t="shared" si="0"/>
        <v>42429</v>
      </c>
      <c r="J8" s="100">
        <f t="shared" si="0"/>
        <v>42430</v>
      </c>
      <c r="K8" s="100">
        <f t="shared" si="0"/>
        <v>42431</v>
      </c>
      <c r="L8" s="100">
        <f>P5</f>
        <v>42432</v>
      </c>
      <c r="M8" s="79" t="s">
        <v>15</v>
      </c>
      <c r="N8" s="44" t="s">
        <v>100</v>
      </c>
      <c r="O8" s="80" t="s">
        <v>99</v>
      </c>
      <c r="P8" s="81" t="s">
        <v>110</v>
      </c>
      <c r="Q8" s="82" t="s">
        <v>101</v>
      </c>
      <c r="R8" s="228" t="s">
        <v>16</v>
      </c>
      <c r="S8" s="228"/>
    </row>
    <row r="9" spans="1:19" x14ac:dyDescent="0.25">
      <c r="A9" s="215"/>
      <c r="B9" s="215"/>
      <c r="C9" s="195">
        <v>1</v>
      </c>
      <c r="D9" s="221"/>
      <c r="E9" s="126" t="s">
        <v>97</v>
      </c>
      <c r="F9" s="126"/>
      <c r="G9" s="126"/>
      <c r="H9" s="126"/>
      <c r="I9" s="126"/>
      <c r="J9" s="126"/>
      <c r="K9" s="126"/>
      <c r="L9" s="126"/>
      <c r="M9" s="127">
        <f t="shared" ref="M9:M38" si="1">SUM(F9:L9)</f>
        <v>0</v>
      </c>
      <c r="N9" s="128"/>
      <c r="O9" s="193">
        <f>(M10*N10)+(M9*N9)</f>
        <v>0</v>
      </c>
      <c r="P9" s="129"/>
      <c r="Q9" s="193">
        <f>(M9*P9)+(M10*P10)</f>
        <v>0</v>
      </c>
      <c r="R9" s="183">
        <f>O9+Q9</f>
        <v>0</v>
      </c>
      <c r="S9" s="184"/>
    </row>
    <row r="10" spans="1:19" x14ac:dyDescent="0.25">
      <c r="A10" s="216"/>
      <c r="B10" s="216"/>
      <c r="C10" s="196"/>
      <c r="D10" s="227"/>
      <c r="E10" s="126" t="s">
        <v>98</v>
      </c>
      <c r="F10" s="126"/>
      <c r="G10" s="126"/>
      <c r="H10" s="126"/>
      <c r="I10" s="126"/>
      <c r="J10" s="126"/>
      <c r="K10" s="126"/>
      <c r="L10" s="126"/>
      <c r="M10" s="127">
        <f t="shared" si="1"/>
        <v>0</v>
      </c>
      <c r="N10" s="128"/>
      <c r="O10" s="194"/>
      <c r="P10" s="129"/>
      <c r="Q10" s="194"/>
      <c r="R10" s="185"/>
      <c r="S10" s="186"/>
    </row>
    <row r="11" spans="1:19" x14ac:dyDescent="0.25">
      <c r="A11" s="213"/>
      <c r="B11" s="213"/>
      <c r="C11" s="197">
        <v>1</v>
      </c>
      <c r="D11" s="219"/>
      <c r="E11" s="83" t="s">
        <v>97</v>
      </c>
      <c r="F11" s="83"/>
      <c r="G11" s="83"/>
      <c r="H11" s="83"/>
      <c r="I11" s="83"/>
      <c r="J11" s="83"/>
      <c r="K11" s="83"/>
      <c r="L11" s="83"/>
      <c r="M11" s="88">
        <f t="shared" si="1"/>
        <v>0</v>
      </c>
      <c r="N11" s="84"/>
      <c r="O11" s="191">
        <f t="shared" ref="O11" si="2">(M12*N12)+(M11*N11)</f>
        <v>0</v>
      </c>
      <c r="P11" s="113"/>
      <c r="Q11" s="191">
        <f t="shared" ref="Q11" si="3">(M11*P11)+(M12*P12)</f>
        <v>0</v>
      </c>
      <c r="R11" s="187">
        <f t="shared" ref="R11" si="4">O11+Q11</f>
        <v>0</v>
      </c>
      <c r="S11" s="188"/>
    </row>
    <row r="12" spans="1:19" x14ac:dyDescent="0.25">
      <c r="A12" s="214"/>
      <c r="B12" s="214"/>
      <c r="C12" s="218"/>
      <c r="D12" s="220"/>
      <c r="E12" s="83" t="s">
        <v>98</v>
      </c>
      <c r="F12" s="83"/>
      <c r="G12" s="83"/>
      <c r="H12" s="83"/>
      <c r="I12" s="83"/>
      <c r="J12" s="83"/>
      <c r="K12" s="83"/>
      <c r="L12" s="83"/>
      <c r="M12" s="88">
        <f t="shared" si="1"/>
        <v>0</v>
      </c>
      <c r="N12" s="84"/>
      <c r="O12" s="192"/>
      <c r="P12" s="113"/>
      <c r="Q12" s="192"/>
      <c r="R12" s="189"/>
      <c r="S12" s="190"/>
    </row>
    <row r="13" spans="1:19" x14ac:dyDescent="0.25">
      <c r="A13" s="215"/>
      <c r="B13" s="215"/>
      <c r="C13" s="195">
        <v>1</v>
      </c>
      <c r="D13" s="221"/>
      <c r="E13" s="126" t="s">
        <v>97</v>
      </c>
      <c r="F13" s="126"/>
      <c r="G13" s="126"/>
      <c r="H13" s="126"/>
      <c r="I13" s="126"/>
      <c r="J13" s="126"/>
      <c r="K13" s="126"/>
      <c r="L13" s="126"/>
      <c r="M13" s="127">
        <f t="shared" si="1"/>
        <v>0</v>
      </c>
      <c r="N13" s="128"/>
      <c r="O13" s="193">
        <f t="shared" ref="O13" si="5">(M14*N14)+(M13*N13)</f>
        <v>0</v>
      </c>
      <c r="P13" s="129"/>
      <c r="Q13" s="193">
        <f t="shared" ref="Q13" si="6">(M13*P13)+(M14*P14)</f>
        <v>0</v>
      </c>
      <c r="R13" s="183">
        <f t="shared" ref="R13" si="7">O13+Q13</f>
        <v>0</v>
      </c>
      <c r="S13" s="184"/>
    </row>
    <row r="14" spans="1:19" x14ac:dyDescent="0.25">
      <c r="A14" s="216"/>
      <c r="B14" s="216"/>
      <c r="C14" s="217"/>
      <c r="D14" s="222"/>
      <c r="E14" s="126" t="s">
        <v>98</v>
      </c>
      <c r="F14" s="126"/>
      <c r="G14" s="126"/>
      <c r="H14" s="126"/>
      <c r="I14" s="126"/>
      <c r="J14" s="126"/>
      <c r="K14" s="126"/>
      <c r="L14" s="126"/>
      <c r="M14" s="127">
        <f t="shared" si="1"/>
        <v>0</v>
      </c>
      <c r="N14" s="128"/>
      <c r="O14" s="194"/>
      <c r="P14" s="129"/>
      <c r="Q14" s="194"/>
      <c r="R14" s="185"/>
      <c r="S14" s="186"/>
    </row>
    <row r="15" spans="1:19" x14ac:dyDescent="0.25">
      <c r="A15" s="213"/>
      <c r="B15" s="213"/>
      <c r="C15" s="197">
        <v>1</v>
      </c>
      <c r="D15" s="219"/>
      <c r="E15" s="83" t="s">
        <v>97</v>
      </c>
      <c r="F15" s="83"/>
      <c r="G15" s="83"/>
      <c r="H15" s="83"/>
      <c r="I15" s="83"/>
      <c r="J15" s="83"/>
      <c r="K15" s="83"/>
      <c r="L15" s="83"/>
      <c r="M15" s="88">
        <f t="shared" si="1"/>
        <v>0</v>
      </c>
      <c r="N15" s="84"/>
      <c r="O15" s="191">
        <f t="shared" ref="O15" si="8">(M16*N16)+(M15*N15)</f>
        <v>0</v>
      </c>
      <c r="P15" s="113"/>
      <c r="Q15" s="191">
        <f t="shared" ref="Q15" si="9">(M15*P15)+(M16*P16)</f>
        <v>0</v>
      </c>
      <c r="R15" s="187">
        <f t="shared" ref="R15" si="10">O15+Q15</f>
        <v>0</v>
      </c>
      <c r="S15" s="188"/>
    </row>
    <row r="16" spans="1:19" x14ac:dyDescent="0.25">
      <c r="A16" s="214"/>
      <c r="B16" s="214"/>
      <c r="C16" s="218"/>
      <c r="D16" s="220"/>
      <c r="E16" s="83" t="s">
        <v>98</v>
      </c>
      <c r="F16" s="83"/>
      <c r="G16" s="83"/>
      <c r="H16" s="83"/>
      <c r="I16" s="83"/>
      <c r="J16" s="83"/>
      <c r="K16" s="83"/>
      <c r="L16" s="83"/>
      <c r="M16" s="88">
        <f t="shared" si="1"/>
        <v>0</v>
      </c>
      <c r="N16" s="84"/>
      <c r="O16" s="192"/>
      <c r="P16" s="113"/>
      <c r="Q16" s="192"/>
      <c r="R16" s="189"/>
      <c r="S16" s="190"/>
    </row>
    <row r="17" spans="1:19" x14ac:dyDescent="0.25">
      <c r="A17" s="215"/>
      <c r="B17" s="215"/>
      <c r="C17" s="195">
        <v>1</v>
      </c>
      <c r="D17" s="221"/>
      <c r="E17" s="126" t="s">
        <v>97</v>
      </c>
      <c r="F17" s="126"/>
      <c r="G17" s="126"/>
      <c r="H17" s="126"/>
      <c r="I17" s="126"/>
      <c r="J17" s="126"/>
      <c r="K17" s="126"/>
      <c r="L17" s="126"/>
      <c r="M17" s="127">
        <f t="shared" si="1"/>
        <v>0</v>
      </c>
      <c r="N17" s="128"/>
      <c r="O17" s="193">
        <f t="shared" ref="O17" si="11">(M18*N18)+(M17*N17)</f>
        <v>0</v>
      </c>
      <c r="P17" s="129"/>
      <c r="Q17" s="193">
        <f t="shared" ref="Q17" si="12">(M17*P17)+(M18*P18)</f>
        <v>0</v>
      </c>
      <c r="R17" s="183">
        <f t="shared" ref="R17" si="13">O17+Q17</f>
        <v>0</v>
      </c>
      <c r="S17" s="184"/>
    </row>
    <row r="18" spans="1:19" x14ac:dyDescent="0.25">
      <c r="A18" s="216"/>
      <c r="B18" s="216"/>
      <c r="C18" s="217"/>
      <c r="D18" s="222"/>
      <c r="E18" s="126" t="s">
        <v>98</v>
      </c>
      <c r="F18" s="126"/>
      <c r="G18" s="126"/>
      <c r="H18" s="126"/>
      <c r="I18" s="126"/>
      <c r="J18" s="126"/>
      <c r="K18" s="126"/>
      <c r="L18" s="126"/>
      <c r="M18" s="127">
        <f t="shared" si="1"/>
        <v>0</v>
      </c>
      <c r="N18" s="128"/>
      <c r="O18" s="194"/>
      <c r="P18" s="129"/>
      <c r="Q18" s="194"/>
      <c r="R18" s="185"/>
      <c r="S18" s="186"/>
    </row>
    <row r="19" spans="1:19" x14ac:dyDescent="0.25">
      <c r="A19" s="213"/>
      <c r="B19" s="213"/>
      <c r="C19" s="197">
        <v>1</v>
      </c>
      <c r="D19" s="219"/>
      <c r="E19" s="83" t="s">
        <v>97</v>
      </c>
      <c r="F19" s="83"/>
      <c r="G19" s="83"/>
      <c r="H19" s="83"/>
      <c r="I19" s="83"/>
      <c r="J19" s="83"/>
      <c r="K19" s="83"/>
      <c r="L19" s="83"/>
      <c r="M19" s="88">
        <f t="shared" si="1"/>
        <v>0</v>
      </c>
      <c r="N19" s="84"/>
      <c r="O19" s="191">
        <f t="shared" ref="O19" si="14">(M20*N20)+(M19*N19)</f>
        <v>0</v>
      </c>
      <c r="P19" s="113"/>
      <c r="Q19" s="191">
        <f t="shared" ref="Q19" si="15">(M19*P19)+(M20*P20)</f>
        <v>0</v>
      </c>
      <c r="R19" s="187">
        <f t="shared" ref="R19" si="16">O19+Q19</f>
        <v>0</v>
      </c>
      <c r="S19" s="188"/>
    </row>
    <row r="20" spans="1:19" x14ac:dyDescent="0.25">
      <c r="A20" s="214"/>
      <c r="B20" s="214"/>
      <c r="C20" s="218"/>
      <c r="D20" s="220"/>
      <c r="E20" s="83" t="s">
        <v>98</v>
      </c>
      <c r="F20" s="83"/>
      <c r="G20" s="83"/>
      <c r="H20" s="83"/>
      <c r="I20" s="83"/>
      <c r="J20" s="83"/>
      <c r="K20" s="83"/>
      <c r="L20" s="83"/>
      <c r="M20" s="88">
        <f t="shared" si="1"/>
        <v>0</v>
      </c>
      <c r="N20" s="84"/>
      <c r="O20" s="192"/>
      <c r="P20" s="113"/>
      <c r="Q20" s="192"/>
      <c r="R20" s="189"/>
      <c r="S20" s="190"/>
    </row>
    <row r="21" spans="1:19" x14ac:dyDescent="0.25">
      <c r="A21" s="215"/>
      <c r="B21" s="215"/>
      <c r="C21" s="195">
        <v>1</v>
      </c>
      <c r="D21" s="221"/>
      <c r="E21" s="126" t="s">
        <v>97</v>
      </c>
      <c r="F21" s="126"/>
      <c r="G21" s="126"/>
      <c r="H21" s="126"/>
      <c r="I21" s="126"/>
      <c r="J21" s="126"/>
      <c r="K21" s="126"/>
      <c r="L21" s="126"/>
      <c r="M21" s="127">
        <f t="shared" si="1"/>
        <v>0</v>
      </c>
      <c r="N21" s="128"/>
      <c r="O21" s="193">
        <f t="shared" ref="O21" si="17">(M22*N22)+(M21*N21)</f>
        <v>0</v>
      </c>
      <c r="P21" s="129"/>
      <c r="Q21" s="193">
        <f t="shared" ref="Q21" si="18">(M21*P21)+(M22*P22)</f>
        <v>0</v>
      </c>
      <c r="R21" s="183">
        <f t="shared" ref="R21" si="19">O21+Q21</f>
        <v>0</v>
      </c>
      <c r="S21" s="184"/>
    </row>
    <row r="22" spans="1:19" x14ac:dyDescent="0.25">
      <c r="A22" s="216"/>
      <c r="B22" s="216"/>
      <c r="C22" s="217"/>
      <c r="D22" s="222"/>
      <c r="E22" s="126" t="s">
        <v>98</v>
      </c>
      <c r="F22" s="126"/>
      <c r="G22" s="126"/>
      <c r="H22" s="126"/>
      <c r="I22" s="126"/>
      <c r="J22" s="126"/>
      <c r="K22" s="126"/>
      <c r="L22" s="126"/>
      <c r="M22" s="127">
        <f t="shared" si="1"/>
        <v>0</v>
      </c>
      <c r="N22" s="128"/>
      <c r="O22" s="194"/>
      <c r="P22" s="129"/>
      <c r="Q22" s="194"/>
      <c r="R22" s="185"/>
      <c r="S22" s="186"/>
    </row>
    <row r="23" spans="1:19" x14ac:dyDescent="0.25">
      <c r="A23" s="213"/>
      <c r="B23" s="213"/>
      <c r="C23" s="197">
        <v>1</v>
      </c>
      <c r="D23" s="219"/>
      <c r="E23" s="83" t="s">
        <v>97</v>
      </c>
      <c r="F23" s="83"/>
      <c r="G23" s="83"/>
      <c r="H23" s="83"/>
      <c r="I23" s="83"/>
      <c r="J23" s="83"/>
      <c r="K23" s="83"/>
      <c r="L23" s="83"/>
      <c r="M23" s="88">
        <f t="shared" si="1"/>
        <v>0</v>
      </c>
      <c r="N23" s="84"/>
      <c r="O23" s="191">
        <f t="shared" ref="O23" si="20">(M24*N24)+(M23*N23)</f>
        <v>0</v>
      </c>
      <c r="P23" s="113"/>
      <c r="Q23" s="191">
        <f t="shared" ref="Q23" si="21">(M23*P23)+(M24*P24)</f>
        <v>0</v>
      </c>
      <c r="R23" s="187">
        <f t="shared" ref="R23" si="22">O23+Q23</f>
        <v>0</v>
      </c>
      <c r="S23" s="188"/>
    </row>
    <row r="24" spans="1:19" x14ac:dyDescent="0.25">
      <c r="A24" s="214"/>
      <c r="B24" s="214"/>
      <c r="C24" s="218"/>
      <c r="D24" s="220"/>
      <c r="E24" s="83" t="s">
        <v>98</v>
      </c>
      <c r="F24" s="83"/>
      <c r="G24" s="83"/>
      <c r="H24" s="83"/>
      <c r="I24" s="83"/>
      <c r="J24" s="83"/>
      <c r="K24" s="83"/>
      <c r="L24" s="83"/>
      <c r="M24" s="88">
        <f t="shared" si="1"/>
        <v>0</v>
      </c>
      <c r="N24" s="84"/>
      <c r="O24" s="192"/>
      <c r="P24" s="113"/>
      <c r="Q24" s="192"/>
      <c r="R24" s="189"/>
      <c r="S24" s="190"/>
    </row>
    <row r="25" spans="1:19" x14ac:dyDescent="0.25">
      <c r="A25" s="215"/>
      <c r="B25" s="215"/>
      <c r="C25" s="195">
        <v>1</v>
      </c>
      <c r="D25" s="221"/>
      <c r="E25" s="126" t="s">
        <v>97</v>
      </c>
      <c r="F25" s="126"/>
      <c r="G25" s="126"/>
      <c r="H25" s="126"/>
      <c r="I25" s="126"/>
      <c r="J25" s="126"/>
      <c r="K25" s="126"/>
      <c r="L25" s="126"/>
      <c r="M25" s="127">
        <f t="shared" si="1"/>
        <v>0</v>
      </c>
      <c r="N25" s="128"/>
      <c r="O25" s="193">
        <f t="shared" ref="O25" si="23">(M26*N26)+(M25*N25)</f>
        <v>0</v>
      </c>
      <c r="P25" s="129"/>
      <c r="Q25" s="193">
        <f t="shared" ref="Q25" si="24">(M25*P25)+(M26*P26)</f>
        <v>0</v>
      </c>
      <c r="R25" s="183">
        <f t="shared" ref="R25" si="25">O25+Q25</f>
        <v>0</v>
      </c>
      <c r="S25" s="184"/>
    </row>
    <row r="26" spans="1:19" x14ac:dyDescent="0.25">
      <c r="A26" s="216"/>
      <c r="B26" s="216"/>
      <c r="C26" s="217"/>
      <c r="D26" s="222"/>
      <c r="E26" s="126" t="s">
        <v>98</v>
      </c>
      <c r="F26" s="126"/>
      <c r="G26" s="126"/>
      <c r="H26" s="126"/>
      <c r="I26" s="126"/>
      <c r="J26" s="126"/>
      <c r="K26" s="126"/>
      <c r="L26" s="126"/>
      <c r="M26" s="127">
        <f t="shared" si="1"/>
        <v>0</v>
      </c>
      <c r="N26" s="128"/>
      <c r="O26" s="194"/>
      <c r="P26" s="129"/>
      <c r="Q26" s="194"/>
      <c r="R26" s="185"/>
      <c r="S26" s="186"/>
    </row>
    <row r="27" spans="1:19" x14ac:dyDescent="0.25">
      <c r="A27" s="213"/>
      <c r="B27" s="213"/>
      <c r="C27" s="197">
        <v>1</v>
      </c>
      <c r="D27" s="219"/>
      <c r="E27" s="83" t="s">
        <v>97</v>
      </c>
      <c r="F27" s="83"/>
      <c r="G27" s="83"/>
      <c r="H27" s="83"/>
      <c r="I27" s="83"/>
      <c r="J27" s="83"/>
      <c r="K27" s="83"/>
      <c r="L27" s="83"/>
      <c r="M27" s="88">
        <f t="shared" si="1"/>
        <v>0</v>
      </c>
      <c r="N27" s="84"/>
      <c r="O27" s="191">
        <f t="shared" ref="O27" si="26">(M28*N28)+(M27*N27)</f>
        <v>0</v>
      </c>
      <c r="P27" s="113"/>
      <c r="Q27" s="191">
        <f t="shared" ref="Q27" si="27">(M27*P27)+(M28*P28)</f>
        <v>0</v>
      </c>
      <c r="R27" s="187">
        <f t="shared" ref="R27" si="28">O27+Q27</f>
        <v>0</v>
      </c>
      <c r="S27" s="188"/>
    </row>
    <row r="28" spans="1:19" x14ac:dyDescent="0.25">
      <c r="A28" s="214"/>
      <c r="B28" s="214"/>
      <c r="C28" s="218"/>
      <c r="D28" s="220"/>
      <c r="E28" s="83" t="s">
        <v>98</v>
      </c>
      <c r="F28" s="83"/>
      <c r="G28" s="83"/>
      <c r="H28" s="83"/>
      <c r="I28" s="83"/>
      <c r="J28" s="83"/>
      <c r="K28" s="83"/>
      <c r="L28" s="83"/>
      <c r="M28" s="88">
        <f t="shared" si="1"/>
        <v>0</v>
      </c>
      <c r="N28" s="84"/>
      <c r="O28" s="192"/>
      <c r="P28" s="113"/>
      <c r="Q28" s="192"/>
      <c r="R28" s="189"/>
      <c r="S28" s="190"/>
    </row>
    <row r="29" spans="1:19" x14ac:dyDescent="0.25">
      <c r="A29" s="215"/>
      <c r="B29" s="215"/>
      <c r="C29" s="195">
        <v>1</v>
      </c>
      <c r="D29" s="221"/>
      <c r="E29" s="126" t="s">
        <v>97</v>
      </c>
      <c r="F29" s="126"/>
      <c r="G29" s="126"/>
      <c r="H29" s="126"/>
      <c r="I29" s="126"/>
      <c r="J29" s="126"/>
      <c r="K29" s="126"/>
      <c r="L29" s="126"/>
      <c r="M29" s="127">
        <f t="shared" si="1"/>
        <v>0</v>
      </c>
      <c r="N29" s="128"/>
      <c r="O29" s="193">
        <f t="shared" ref="O29" si="29">(M30*N30)+(M29*N29)</f>
        <v>0</v>
      </c>
      <c r="P29" s="129"/>
      <c r="Q29" s="193">
        <f t="shared" ref="Q29" si="30">(M29*P29)+(M30*P30)</f>
        <v>0</v>
      </c>
      <c r="R29" s="183">
        <f t="shared" ref="R29" si="31">O29+Q29</f>
        <v>0</v>
      </c>
      <c r="S29" s="184"/>
    </row>
    <row r="30" spans="1:19" x14ac:dyDescent="0.25">
      <c r="A30" s="216"/>
      <c r="B30" s="216"/>
      <c r="C30" s="217"/>
      <c r="D30" s="222"/>
      <c r="E30" s="126" t="s">
        <v>98</v>
      </c>
      <c r="F30" s="126"/>
      <c r="G30" s="126"/>
      <c r="H30" s="126"/>
      <c r="I30" s="126"/>
      <c r="J30" s="126"/>
      <c r="K30" s="126"/>
      <c r="L30" s="126"/>
      <c r="M30" s="127">
        <f t="shared" si="1"/>
        <v>0</v>
      </c>
      <c r="N30" s="128"/>
      <c r="O30" s="194"/>
      <c r="P30" s="129"/>
      <c r="Q30" s="194"/>
      <c r="R30" s="185"/>
      <c r="S30" s="186"/>
    </row>
    <row r="31" spans="1:19" x14ac:dyDescent="0.25">
      <c r="A31" s="213"/>
      <c r="B31" s="213"/>
      <c r="C31" s="197">
        <v>1</v>
      </c>
      <c r="D31" s="219"/>
      <c r="E31" s="83" t="s">
        <v>97</v>
      </c>
      <c r="F31" s="83"/>
      <c r="G31" s="83"/>
      <c r="H31" s="83"/>
      <c r="I31" s="83"/>
      <c r="J31" s="83"/>
      <c r="K31" s="83"/>
      <c r="L31" s="83"/>
      <c r="M31" s="88">
        <f t="shared" si="1"/>
        <v>0</v>
      </c>
      <c r="N31" s="84"/>
      <c r="O31" s="191">
        <f t="shared" ref="O31" si="32">(M32*N32)+(M31*N31)</f>
        <v>0</v>
      </c>
      <c r="P31" s="113"/>
      <c r="Q31" s="191">
        <f t="shared" ref="Q31" si="33">(M31*P31)+(M32*P32)</f>
        <v>0</v>
      </c>
      <c r="R31" s="187">
        <f t="shared" ref="R31" si="34">O31+Q31</f>
        <v>0</v>
      </c>
      <c r="S31" s="188"/>
    </row>
    <row r="32" spans="1:19" x14ac:dyDescent="0.25">
      <c r="A32" s="214"/>
      <c r="B32" s="214"/>
      <c r="C32" s="218"/>
      <c r="D32" s="220"/>
      <c r="E32" s="83" t="s">
        <v>98</v>
      </c>
      <c r="F32" s="83"/>
      <c r="G32" s="83"/>
      <c r="H32" s="83"/>
      <c r="I32" s="83"/>
      <c r="J32" s="83"/>
      <c r="K32" s="83"/>
      <c r="L32" s="83"/>
      <c r="M32" s="88">
        <f t="shared" si="1"/>
        <v>0</v>
      </c>
      <c r="N32" s="84"/>
      <c r="O32" s="192"/>
      <c r="P32" s="113"/>
      <c r="Q32" s="192"/>
      <c r="R32" s="189"/>
      <c r="S32" s="190"/>
    </row>
    <row r="33" spans="1:19" x14ac:dyDescent="0.25">
      <c r="A33" s="215"/>
      <c r="B33" s="215"/>
      <c r="C33" s="195">
        <v>1</v>
      </c>
      <c r="D33" s="221"/>
      <c r="E33" s="126" t="s">
        <v>97</v>
      </c>
      <c r="F33" s="126"/>
      <c r="G33" s="126"/>
      <c r="H33" s="126"/>
      <c r="I33" s="126"/>
      <c r="J33" s="126"/>
      <c r="K33" s="126"/>
      <c r="L33" s="126"/>
      <c r="M33" s="127">
        <f t="shared" si="1"/>
        <v>0</v>
      </c>
      <c r="N33" s="128"/>
      <c r="O33" s="193">
        <f t="shared" ref="O33" si="35">(M34*N34)+(M33*N33)</f>
        <v>0</v>
      </c>
      <c r="P33" s="129"/>
      <c r="Q33" s="193">
        <f t="shared" ref="Q33" si="36">(M33*P33)+(M34*P34)</f>
        <v>0</v>
      </c>
      <c r="R33" s="183">
        <f t="shared" ref="R33" si="37">O33+Q33</f>
        <v>0</v>
      </c>
      <c r="S33" s="184"/>
    </row>
    <row r="34" spans="1:19" x14ac:dyDescent="0.25">
      <c r="A34" s="216"/>
      <c r="B34" s="216"/>
      <c r="C34" s="217"/>
      <c r="D34" s="222"/>
      <c r="E34" s="126" t="s">
        <v>98</v>
      </c>
      <c r="F34" s="126"/>
      <c r="G34" s="126"/>
      <c r="H34" s="126"/>
      <c r="I34" s="126"/>
      <c r="J34" s="126"/>
      <c r="K34" s="126"/>
      <c r="L34" s="126"/>
      <c r="M34" s="127">
        <f t="shared" si="1"/>
        <v>0</v>
      </c>
      <c r="N34" s="128"/>
      <c r="O34" s="194"/>
      <c r="P34" s="129"/>
      <c r="Q34" s="194"/>
      <c r="R34" s="185"/>
      <c r="S34" s="186"/>
    </row>
    <row r="35" spans="1:19" x14ac:dyDescent="0.25">
      <c r="A35" s="213"/>
      <c r="B35" s="213"/>
      <c r="C35" s="197">
        <v>1</v>
      </c>
      <c r="D35" s="219"/>
      <c r="E35" s="83" t="s">
        <v>97</v>
      </c>
      <c r="F35" s="83"/>
      <c r="G35" s="83"/>
      <c r="H35" s="83"/>
      <c r="I35" s="83"/>
      <c r="J35" s="83"/>
      <c r="K35" s="83"/>
      <c r="L35" s="83"/>
      <c r="M35" s="88">
        <f t="shared" si="1"/>
        <v>0</v>
      </c>
      <c r="N35" s="84"/>
      <c r="O35" s="191">
        <f t="shared" ref="O35" si="38">(M36*N36)+(M35*N35)</f>
        <v>0</v>
      </c>
      <c r="P35" s="113"/>
      <c r="Q35" s="191">
        <f t="shared" ref="Q35" si="39">(M35*P35)+(M36*P36)</f>
        <v>0</v>
      </c>
      <c r="R35" s="187">
        <f t="shared" ref="R35" si="40">O35+Q35</f>
        <v>0</v>
      </c>
      <c r="S35" s="188"/>
    </row>
    <row r="36" spans="1:19" x14ac:dyDescent="0.25">
      <c r="A36" s="214"/>
      <c r="B36" s="214"/>
      <c r="C36" s="218"/>
      <c r="D36" s="220"/>
      <c r="E36" s="83" t="s">
        <v>98</v>
      </c>
      <c r="F36" s="83"/>
      <c r="G36" s="83"/>
      <c r="H36" s="83"/>
      <c r="I36" s="83"/>
      <c r="J36" s="83"/>
      <c r="K36" s="83"/>
      <c r="L36" s="83"/>
      <c r="M36" s="88">
        <f t="shared" si="1"/>
        <v>0</v>
      </c>
      <c r="N36" s="84"/>
      <c r="O36" s="192"/>
      <c r="P36" s="113"/>
      <c r="Q36" s="192"/>
      <c r="R36" s="189"/>
      <c r="S36" s="190"/>
    </row>
    <row r="37" spans="1:19" x14ac:dyDescent="0.25">
      <c r="A37" s="215"/>
      <c r="B37" s="215"/>
      <c r="C37" s="195">
        <v>1</v>
      </c>
      <c r="D37" s="221"/>
      <c r="E37" s="126" t="s">
        <v>97</v>
      </c>
      <c r="F37" s="126"/>
      <c r="G37" s="126"/>
      <c r="H37" s="126"/>
      <c r="I37" s="126"/>
      <c r="J37" s="126"/>
      <c r="K37" s="126"/>
      <c r="L37" s="126"/>
      <c r="M37" s="127">
        <f t="shared" si="1"/>
        <v>0</v>
      </c>
      <c r="N37" s="128"/>
      <c r="O37" s="193">
        <f t="shared" ref="O37" si="41">(M38*N38)+(M37*N37)</f>
        <v>0</v>
      </c>
      <c r="P37" s="129"/>
      <c r="Q37" s="193">
        <f t="shared" ref="Q37" si="42">(M37*P37)+(M38*P38)</f>
        <v>0</v>
      </c>
      <c r="R37" s="183">
        <f t="shared" ref="R37" si="43">O37+Q37</f>
        <v>0</v>
      </c>
      <c r="S37" s="184"/>
    </row>
    <row r="38" spans="1:19" x14ac:dyDescent="0.25">
      <c r="A38" s="216"/>
      <c r="B38" s="216"/>
      <c r="C38" s="217"/>
      <c r="D38" s="222"/>
      <c r="E38" s="126" t="s">
        <v>98</v>
      </c>
      <c r="F38" s="126"/>
      <c r="G38" s="126"/>
      <c r="H38" s="126"/>
      <c r="I38" s="126"/>
      <c r="J38" s="126"/>
      <c r="K38" s="126"/>
      <c r="L38" s="126"/>
      <c r="M38" s="127">
        <f t="shared" si="1"/>
        <v>0</v>
      </c>
      <c r="N38" s="128"/>
      <c r="O38" s="194"/>
      <c r="P38" s="129"/>
      <c r="Q38" s="194"/>
      <c r="R38" s="185"/>
      <c r="S38" s="186"/>
    </row>
    <row r="39" spans="1:19" x14ac:dyDescent="0.25">
      <c r="A39" s="213"/>
      <c r="B39" s="213"/>
      <c r="C39" s="197">
        <v>1</v>
      </c>
      <c r="D39" s="219"/>
      <c r="E39" s="83" t="s">
        <v>97</v>
      </c>
      <c r="F39" s="83"/>
      <c r="G39" s="83"/>
      <c r="H39" s="83"/>
      <c r="I39" s="83"/>
      <c r="J39" s="83"/>
      <c r="K39" s="83"/>
      <c r="L39" s="83"/>
      <c r="M39" s="88">
        <f t="shared" ref="M39:M40" si="44">SUM(F39:L39)</f>
        <v>0</v>
      </c>
      <c r="N39" s="85"/>
      <c r="O39" s="191">
        <f t="shared" ref="O39" si="45">(M40*N40)+(M39*N39)</f>
        <v>0</v>
      </c>
      <c r="P39" s="113"/>
      <c r="Q39" s="191">
        <f t="shared" ref="Q39" si="46">(M39*P39)+(M40*P40)</f>
        <v>0</v>
      </c>
      <c r="R39" s="187">
        <f t="shared" ref="R39" si="47">O39+Q39</f>
        <v>0</v>
      </c>
      <c r="S39" s="188"/>
    </row>
    <row r="40" spans="1:19" x14ac:dyDescent="0.25">
      <c r="A40" s="214"/>
      <c r="B40" s="214"/>
      <c r="C40" s="198"/>
      <c r="D40" s="220"/>
      <c r="E40" s="83" t="s">
        <v>98</v>
      </c>
      <c r="F40" s="83"/>
      <c r="G40" s="83"/>
      <c r="H40" s="83"/>
      <c r="I40" s="83"/>
      <c r="J40" s="83"/>
      <c r="K40" s="83"/>
      <c r="L40" s="83"/>
      <c r="M40" s="88">
        <f t="shared" si="44"/>
        <v>0</v>
      </c>
      <c r="N40" s="85"/>
      <c r="O40" s="192"/>
      <c r="P40" s="113"/>
      <c r="Q40" s="192"/>
      <c r="R40" s="189"/>
      <c r="S40" s="190"/>
    </row>
    <row r="41" spans="1:19" x14ac:dyDescent="0.25">
      <c r="A41" s="215"/>
      <c r="B41" s="215"/>
      <c r="C41" s="195">
        <v>1</v>
      </c>
      <c r="D41" s="221"/>
      <c r="E41" s="126" t="s">
        <v>97</v>
      </c>
      <c r="F41" s="126"/>
      <c r="G41" s="126"/>
      <c r="H41" s="126"/>
      <c r="I41" s="126"/>
      <c r="J41" s="126"/>
      <c r="K41" s="126"/>
      <c r="L41" s="126"/>
      <c r="M41" s="127">
        <f t="shared" ref="M41:M69" si="48">SUM(F41:L41)</f>
        <v>0</v>
      </c>
      <c r="N41" s="130"/>
      <c r="O41" s="193">
        <f t="shared" ref="O41" si="49">(M42*N42)+(M41*N41)</f>
        <v>0</v>
      </c>
      <c r="P41" s="129"/>
      <c r="Q41" s="193">
        <f t="shared" ref="Q41" si="50">(M41*P41)+(M42*P42)</f>
        <v>0</v>
      </c>
      <c r="R41" s="183">
        <f t="shared" ref="R41" si="51">O41+Q41</f>
        <v>0</v>
      </c>
      <c r="S41" s="184"/>
    </row>
    <row r="42" spans="1:19" x14ac:dyDescent="0.25">
      <c r="A42" s="216"/>
      <c r="B42" s="216"/>
      <c r="C42" s="196"/>
      <c r="D42" s="222"/>
      <c r="E42" s="126" t="s">
        <v>98</v>
      </c>
      <c r="F42" s="126"/>
      <c r="G42" s="126"/>
      <c r="H42" s="126"/>
      <c r="I42" s="126"/>
      <c r="J42" s="126"/>
      <c r="K42" s="126"/>
      <c r="L42" s="126"/>
      <c r="M42" s="127">
        <f t="shared" si="48"/>
        <v>0</v>
      </c>
      <c r="N42" s="130"/>
      <c r="O42" s="194"/>
      <c r="P42" s="129"/>
      <c r="Q42" s="194"/>
      <c r="R42" s="185"/>
      <c r="S42" s="186"/>
    </row>
    <row r="43" spans="1:19" x14ac:dyDescent="0.25">
      <c r="A43" s="213"/>
      <c r="B43" s="213"/>
      <c r="C43" s="197">
        <v>1</v>
      </c>
      <c r="D43" s="219"/>
      <c r="E43" s="83" t="s">
        <v>97</v>
      </c>
      <c r="F43" s="83"/>
      <c r="G43" s="83"/>
      <c r="H43" s="83"/>
      <c r="I43" s="83"/>
      <c r="J43" s="83"/>
      <c r="K43" s="83"/>
      <c r="L43" s="83"/>
      <c r="M43" s="88">
        <f t="shared" si="48"/>
        <v>0</v>
      </c>
      <c r="N43" s="85"/>
      <c r="O43" s="191">
        <f t="shared" ref="O43" si="52">(M44*N44)+(M43*N43)</f>
        <v>0</v>
      </c>
      <c r="P43" s="113"/>
      <c r="Q43" s="191">
        <f t="shared" ref="Q43" si="53">(M43*P43)+(M44*P44)</f>
        <v>0</v>
      </c>
      <c r="R43" s="187">
        <f t="shared" ref="R43" si="54">O43+Q43</f>
        <v>0</v>
      </c>
      <c r="S43" s="188"/>
    </row>
    <row r="44" spans="1:19" x14ac:dyDescent="0.25">
      <c r="A44" s="214"/>
      <c r="B44" s="214"/>
      <c r="C44" s="198"/>
      <c r="D44" s="220"/>
      <c r="E44" s="83" t="s">
        <v>98</v>
      </c>
      <c r="F44" s="83"/>
      <c r="G44" s="83"/>
      <c r="H44" s="83"/>
      <c r="I44" s="83"/>
      <c r="J44" s="83"/>
      <c r="K44" s="83"/>
      <c r="L44" s="83"/>
      <c r="M44" s="88">
        <f t="shared" si="48"/>
        <v>0</v>
      </c>
      <c r="N44" s="85"/>
      <c r="O44" s="192"/>
      <c r="P44" s="113"/>
      <c r="Q44" s="192"/>
      <c r="R44" s="189"/>
      <c r="S44" s="190"/>
    </row>
    <row r="45" spans="1:19" x14ac:dyDescent="0.25">
      <c r="A45" s="215"/>
      <c r="B45" s="215"/>
      <c r="C45" s="195">
        <v>1</v>
      </c>
      <c r="D45" s="221"/>
      <c r="E45" s="126" t="s">
        <v>97</v>
      </c>
      <c r="F45" s="126"/>
      <c r="G45" s="126"/>
      <c r="H45" s="126"/>
      <c r="I45" s="126"/>
      <c r="J45" s="126"/>
      <c r="K45" s="126"/>
      <c r="L45" s="126"/>
      <c r="M45" s="127">
        <f t="shared" si="48"/>
        <v>0</v>
      </c>
      <c r="N45" s="130"/>
      <c r="O45" s="193">
        <f t="shared" ref="O45" si="55">(M46*N46)+(M45*N45)</f>
        <v>0</v>
      </c>
      <c r="P45" s="129"/>
      <c r="Q45" s="193">
        <f t="shared" ref="Q45" si="56">(M45*P45)+(M46*P46)</f>
        <v>0</v>
      </c>
      <c r="R45" s="183">
        <f t="shared" ref="R45" si="57">O45+Q45</f>
        <v>0</v>
      </c>
      <c r="S45" s="184"/>
    </row>
    <row r="46" spans="1:19" x14ac:dyDescent="0.25">
      <c r="A46" s="216"/>
      <c r="B46" s="216"/>
      <c r="C46" s="196"/>
      <c r="D46" s="222"/>
      <c r="E46" s="126" t="s">
        <v>98</v>
      </c>
      <c r="F46" s="126"/>
      <c r="G46" s="126"/>
      <c r="H46" s="126"/>
      <c r="I46" s="126"/>
      <c r="J46" s="126"/>
      <c r="K46" s="126"/>
      <c r="L46" s="126"/>
      <c r="M46" s="127">
        <f t="shared" si="48"/>
        <v>0</v>
      </c>
      <c r="N46" s="130"/>
      <c r="O46" s="194"/>
      <c r="P46" s="129"/>
      <c r="Q46" s="194"/>
      <c r="R46" s="185"/>
      <c r="S46" s="186"/>
    </row>
    <row r="47" spans="1:19" x14ac:dyDescent="0.25">
      <c r="A47" s="213"/>
      <c r="B47" s="213"/>
      <c r="C47" s="197">
        <v>1</v>
      </c>
      <c r="D47" s="219"/>
      <c r="E47" s="83" t="s">
        <v>97</v>
      </c>
      <c r="F47" s="83"/>
      <c r="G47" s="83"/>
      <c r="H47" s="83"/>
      <c r="I47" s="83"/>
      <c r="J47" s="83"/>
      <c r="K47" s="83"/>
      <c r="L47" s="83"/>
      <c r="M47" s="88">
        <f t="shared" si="48"/>
        <v>0</v>
      </c>
      <c r="N47" s="85"/>
      <c r="O47" s="191">
        <f t="shared" ref="O47" si="58">(M48*N48)+(M47*N47)</f>
        <v>0</v>
      </c>
      <c r="P47" s="113"/>
      <c r="Q47" s="191">
        <f t="shared" ref="Q47" si="59">(M47*P47)+(M48*P48)</f>
        <v>0</v>
      </c>
      <c r="R47" s="187">
        <f t="shared" ref="R47" si="60">O47+Q47</f>
        <v>0</v>
      </c>
      <c r="S47" s="188"/>
    </row>
    <row r="48" spans="1:19" x14ac:dyDescent="0.25">
      <c r="A48" s="214"/>
      <c r="B48" s="214"/>
      <c r="C48" s="198"/>
      <c r="D48" s="220"/>
      <c r="E48" s="83" t="s">
        <v>98</v>
      </c>
      <c r="F48" s="83"/>
      <c r="G48" s="83"/>
      <c r="H48" s="83"/>
      <c r="I48" s="83"/>
      <c r="J48" s="83"/>
      <c r="K48" s="83"/>
      <c r="L48" s="83"/>
      <c r="M48" s="88">
        <f t="shared" si="48"/>
        <v>0</v>
      </c>
      <c r="N48" s="85"/>
      <c r="O48" s="192"/>
      <c r="P48" s="113"/>
      <c r="Q48" s="192"/>
      <c r="R48" s="189"/>
      <c r="S48" s="190"/>
    </row>
    <row r="49" spans="1:19" x14ac:dyDescent="0.25">
      <c r="A49" s="215"/>
      <c r="B49" s="215"/>
      <c r="C49" s="195">
        <v>1</v>
      </c>
      <c r="D49" s="221"/>
      <c r="E49" s="126" t="s">
        <v>97</v>
      </c>
      <c r="F49" s="126"/>
      <c r="G49" s="126"/>
      <c r="H49" s="126"/>
      <c r="I49" s="126"/>
      <c r="J49" s="126"/>
      <c r="K49" s="126"/>
      <c r="L49" s="126"/>
      <c r="M49" s="127">
        <f t="shared" si="48"/>
        <v>0</v>
      </c>
      <c r="N49" s="130"/>
      <c r="O49" s="193">
        <f t="shared" ref="O49" si="61">(M50*N50)+(M49*N49)</f>
        <v>0</v>
      </c>
      <c r="P49" s="129"/>
      <c r="Q49" s="193">
        <f t="shared" ref="Q49" si="62">(M49*P49)+(M50*P50)</f>
        <v>0</v>
      </c>
      <c r="R49" s="183">
        <f t="shared" ref="R49" si="63">O49+Q49</f>
        <v>0</v>
      </c>
      <c r="S49" s="184"/>
    </row>
    <row r="50" spans="1:19" x14ac:dyDescent="0.25">
      <c r="A50" s="216"/>
      <c r="B50" s="216"/>
      <c r="C50" s="196"/>
      <c r="D50" s="222"/>
      <c r="E50" s="126" t="s">
        <v>98</v>
      </c>
      <c r="F50" s="126"/>
      <c r="G50" s="126"/>
      <c r="H50" s="126"/>
      <c r="I50" s="126"/>
      <c r="J50" s="126"/>
      <c r="K50" s="126"/>
      <c r="L50" s="126"/>
      <c r="M50" s="127">
        <f t="shared" si="48"/>
        <v>0</v>
      </c>
      <c r="N50" s="130"/>
      <c r="O50" s="194"/>
      <c r="P50" s="129"/>
      <c r="Q50" s="194"/>
      <c r="R50" s="185"/>
      <c r="S50" s="186"/>
    </row>
    <row r="51" spans="1:19" x14ac:dyDescent="0.25">
      <c r="A51" s="213"/>
      <c r="B51" s="213"/>
      <c r="C51" s="197">
        <v>1</v>
      </c>
      <c r="D51" s="219"/>
      <c r="E51" s="83" t="s">
        <v>97</v>
      </c>
      <c r="F51" s="83"/>
      <c r="G51" s="83"/>
      <c r="H51" s="83"/>
      <c r="I51" s="83"/>
      <c r="J51" s="83"/>
      <c r="K51" s="83"/>
      <c r="L51" s="83"/>
      <c r="M51" s="88">
        <f t="shared" si="48"/>
        <v>0</v>
      </c>
      <c r="N51" s="85"/>
      <c r="O51" s="191">
        <f t="shared" ref="O51" si="64">(M52*N52)+(M51*N51)</f>
        <v>0</v>
      </c>
      <c r="P51" s="113"/>
      <c r="Q51" s="191">
        <f t="shared" ref="Q51" si="65">(M51*P51)+(M52*P52)</f>
        <v>0</v>
      </c>
      <c r="R51" s="187">
        <f t="shared" ref="R51" si="66">O51+Q51</f>
        <v>0</v>
      </c>
      <c r="S51" s="188"/>
    </row>
    <row r="52" spans="1:19" x14ac:dyDescent="0.25">
      <c r="A52" s="214"/>
      <c r="B52" s="214"/>
      <c r="C52" s="198"/>
      <c r="D52" s="220"/>
      <c r="E52" s="83" t="s">
        <v>98</v>
      </c>
      <c r="F52" s="83"/>
      <c r="G52" s="83"/>
      <c r="H52" s="83"/>
      <c r="I52" s="83"/>
      <c r="J52" s="83"/>
      <c r="K52" s="83"/>
      <c r="L52" s="83"/>
      <c r="M52" s="88">
        <f t="shared" si="48"/>
        <v>0</v>
      </c>
      <c r="N52" s="85"/>
      <c r="O52" s="192"/>
      <c r="P52" s="113"/>
      <c r="Q52" s="192"/>
      <c r="R52" s="189"/>
      <c r="S52" s="190"/>
    </row>
    <row r="53" spans="1:19" x14ac:dyDescent="0.25">
      <c r="A53" s="215"/>
      <c r="B53" s="215"/>
      <c r="C53" s="195">
        <v>1</v>
      </c>
      <c r="D53" s="221"/>
      <c r="E53" s="126" t="s">
        <v>97</v>
      </c>
      <c r="F53" s="126"/>
      <c r="G53" s="126"/>
      <c r="H53" s="126"/>
      <c r="I53" s="126"/>
      <c r="J53" s="126"/>
      <c r="K53" s="126"/>
      <c r="L53" s="126"/>
      <c r="M53" s="127">
        <f t="shared" si="48"/>
        <v>0</v>
      </c>
      <c r="N53" s="130"/>
      <c r="O53" s="193">
        <f t="shared" ref="O53" si="67">(M54*N54)+(M53*N53)</f>
        <v>0</v>
      </c>
      <c r="P53" s="129"/>
      <c r="Q53" s="193">
        <f t="shared" ref="Q53" si="68">(M53*P53)+(M54*P54)</f>
        <v>0</v>
      </c>
      <c r="R53" s="183">
        <f t="shared" ref="R53" si="69">O53+Q53</f>
        <v>0</v>
      </c>
      <c r="S53" s="184"/>
    </row>
    <row r="54" spans="1:19" x14ac:dyDescent="0.25">
      <c r="A54" s="216"/>
      <c r="B54" s="216"/>
      <c r="C54" s="196"/>
      <c r="D54" s="222"/>
      <c r="E54" s="126" t="s">
        <v>98</v>
      </c>
      <c r="F54" s="126"/>
      <c r="G54" s="126"/>
      <c r="H54" s="126"/>
      <c r="I54" s="126"/>
      <c r="J54" s="126"/>
      <c r="K54" s="126"/>
      <c r="L54" s="126"/>
      <c r="M54" s="127">
        <f t="shared" si="48"/>
        <v>0</v>
      </c>
      <c r="N54" s="130"/>
      <c r="O54" s="194"/>
      <c r="P54" s="129"/>
      <c r="Q54" s="194"/>
      <c r="R54" s="185"/>
      <c r="S54" s="186"/>
    </row>
    <row r="55" spans="1:19" x14ac:dyDescent="0.25">
      <c r="A55" s="213"/>
      <c r="B55" s="213"/>
      <c r="C55" s="197">
        <v>1</v>
      </c>
      <c r="D55" s="219"/>
      <c r="E55" s="83" t="s">
        <v>97</v>
      </c>
      <c r="F55" s="83"/>
      <c r="G55" s="83"/>
      <c r="H55" s="83"/>
      <c r="I55" s="83"/>
      <c r="J55" s="83"/>
      <c r="K55" s="83"/>
      <c r="L55" s="83"/>
      <c r="M55" s="88">
        <f t="shared" si="48"/>
        <v>0</v>
      </c>
      <c r="N55" s="85"/>
      <c r="O55" s="191">
        <f t="shared" ref="O55" si="70">(M56*N56)+(M55*N55)</f>
        <v>0</v>
      </c>
      <c r="P55" s="113"/>
      <c r="Q55" s="191">
        <f t="shared" ref="Q55" si="71">(M55*P55)+(M56*P56)</f>
        <v>0</v>
      </c>
      <c r="R55" s="187">
        <f t="shared" ref="R55" si="72">O55+Q55</f>
        <v>0</v>
      </c>
      <c r="S55" s="188"/>
    </row>
    <row r="56" spans="1:19" x14ac:dyDescent="0.25">
      <c r="A56" s="214"/>
      <c r="B56" s="214"/>
      <c r="C56" s="198"/>
      <c r="D56" s="220"/>
      <c r="E56" s="83" t="s">
        <v>98</v>
      </c>
      <c r="F56" s="83"/>
      <c r="G56" s="83"/>
      <c r="H56" s="83"/>
      <c r="I56" s="83"/>
      <c r="J56" s="83"/>
      <c r="K56" s="83"/>
      <c r="L56" s="83"/>
      <c r="M56" s="88">
        <f t="shared" si="48"/>
        <v>0</v>
      </c>
      <c r="N56" s="85"/>
      <c r="O56" s="192"/>
      <c r="P56" s="113"/>
      <c r="Q56" s="192"/>
      <c r="R56" s="189"/>
      <c r="S56" s="190"/>
    </row>
    <row r="57" spans="1:19" x14ac:dyDescent="0.25">
      <c r="A57" s="215"/>
      <c r="B57" s="215"/>
      <c r="C57" s="195">
        <v>1</v>
      </c>
      <c r="D57" s="221"/>
      <c r="E57" s="126" t="s">
        <v>97</v>
      </c>
      <c r="F57" s="126"/>
      <c r="G57" s="126"/>
      <c r="H57" s="126"/>
      <c r="I57" s="126"/>
      <c r="J57" s="126"/>
      <c r="K57" s="126"/>
      <c r="L57" s="126"/>
      <c r="M57" s="127">
        <f t="shared" si="48"/>
        <v>0</v>
      </c>
      <c r="N57" s="130"/>
      <c r="O57" s="193">
        <f t="shared" ref="O57" si="73">(M58*N58)+(M57*N57)</f>
        <v>0</v>
      </c>
      <c r="P57" s="129"/>
      <c r="Q57" s="193">
        <f t="shared" ref="Q57" si="74">(M57*P57)+(M58*P58)</f>
        <v>0</v>
      </c>
      <c r="R57" s="183">
        <f t="shared" ref="R57" si="75">O57+Q57</f>
        <v>0</v>
      </c>
      <c r="S57" s="184"/>
    </row>
    <row r="58" spans="1:19" x14ac:dyDescent="0.25">
      <c r="A58" s="216"/>
      <c r="B58" s="216"/>
      <c r="C58" s="196"/>
      <c r="D58" s="222"/>
      <c r="E58" s="126" t="s">
        <v>98</v>
      </c>
      <c r="F58" s="126"/>
      <c r="G58" s="126"/>
      <c r="H58" s="126"/>
      <c r="I58" s="126"/>
      <c r="J58" s="126"/>
      <c r="K58" s="126"/>
      <c r="L58" s="126"/>
      <c r="M58" s="127">
        <f t="shared" si="48"/>
        <v>0</v>
      </c>
      <c r="N58" s="130"/>
      <c r="O58" s="194"/>
      <c r="P58" s="129"/>
      <c r="Q58" s="194"/>
      <c r="R58" s="185"/>
      <c r="S58" s="186"/>
    </row>
    <row r="59" spans="1:19" x14ac:dyDescent="0.25">
      <c r="A59" s="213"/>
      <c r="B59" s="213"/>
      <c r="C59" s="197">
        <v>1</v>
      </c>
      <c r="D59" s="219"/>
      <c r="E59" s="83" t="s">
        <v>97</v>
      </c>
      <c r="F59" s="83"/>
      <c r="G59" s="83"/>
      <c r="H59" s="83"/>
      <c r="I59" s="83"/>
      <c r="J59" s="83"/>
      <c r="K59" s="83"/>
      <c r="L59" s="83"/>
      <c r="M59" s="88">
        <f t="shared" si="48"/>
        <v>0</v>
      </c>
      <c r="N59" s="85"/>
      <c r="O59" s="191">
        <f t="shared" ref="O59" si="76">(M60*N60)+(M59*N59)</f>
        <v>0</v>
      </c>
      <c r="P59" s="113"/>
      <c r="Q59" s="191">
        <f t="shared" ref="Q59" si="77">(M59*P59)+(M60*P60)</f>
        <v>0</v>
      </c>
      <c r="R59" s="187">
        <f t="shared" ref="R59" si="78">O59+Q59</f>
        <v>0</v>
      </c>
      <c r="S59" s="188"/>
    </row>
    <row r="60" spans="1:19" x14ac:dyDescent="0.25">
      <c r="A60" s="214"/>
      <c r="B60" s="214"/>
      <c r="C60" s="198"/>
      <c r="D60" s="220"/>
      <c r="E60" s="83" t="s">
        <v>98</v>
      </c>
      <c r="F60" s="83"/>
      <c r="G60" s="83"/>
      <c r="H60" s="83"/>
      <c r="I60" s="83"/>
      <c r="J60" s="83"/>
      <c r="K60" s="83"/>
      <c r="L60" s="83"/>
      <c r="M60" s="88">
        <f t="shared" si="48"/>
        <v>0</v>
      </c>
      <c r="N60" s="85"/>
      <c r="O60" s="192"/>
      <c r="P60" s="113"/>
      <c r="Q60" s="192"/>
      <c r="R60" s="189"/>
      <c r="S60" s="190"/>
    </row>
    <row r="61" spans="1:19" x14ac:dyDescent="0.25">
      <c r="A61" s="215"/>
      <c r="B61" s="215"/>
      <c r="C61" s="195">
        <v>1</v>
      </c>
      <c r="D61" s="221"/>
      <c r="E61" s="126" t="s">
        <v>97</v>
      </c>
      <c r="F61" s="126"/>
      <c r="G61" s="126"/>
      <c r="H61" s="126"/>
      <c r="I61" s="126"/>
      <c r="J61" s="126"/>
      <c r="K61" s="126"/>
      <c r="L61" s="126"/>
      <c r="M61" s="127">
        <f t="shared" si="48"/>
        <v>0</v>
      </c>
      <c r="N61" s="130"/>
      <c r="O61" s="193">
        <f t="shared" ref="O61" si="79">(M62*N62)+(M61*N61)</f>
        <v>0</v>
      </c>
      <c r="P61" s="129"/>
      <c r="Q61" s="193">
        <f t="shared" ref="Q61" si="80">(M61*P61)+(M62*P62)</f>
        <v>0</v>
      </c>
      <c r="R61" s="183">
        <f t="shared" ref="R61" si="81">O61+Q61</f>
        <v>0</v>
      </c>
      <c r="S61" s="184"/>
    </row>
    <row r="62" spans="1:19" x14ac:dyDescent="0.25">
      <c r="A62" s="216"/>
      <c r="B62" s="216"/>
      <c r="C62" s="196"/>
      <c r="D62" s="222"/>
      <c r="E62" s="126" t="s">
        <v>98</v>
      </c>
      <c r="F62" s="126"/>
      <c r="G62" s="126"/>
      <c r="H62" s="126"/>
      <c r="I62" s="126"/>
      <c r="J62" s="126"/>
      <c r="K62" s="126"/>
      <c r="L62" s="126"/>
      <c r="M62" s="127">
        <f t="shared" si="48"/>
        <v>0</v>
      </c>
      <c r="N62" s="130"/>
      <c r="O62" s="194"/>
      <c r="P62" s="129"/>
      <c r="Q62" s="194"/>
      <c r="R62" s="185"/>
      <c r="S62" s="186"/>
    </row>
    <row r="63" spans="1:19" x14ac:dyDescent="0.25">
      <c r="A63" s="213"/>
      <c r="B63" s="213"/>
      <c r="C63" s="197">
        <v>1</v>
      </c>
      <c r="D63" s="219"/>
      <c r="E63" s="83" t="s">
        <v>97</v>
      </c>
      <c r="F63" s="83"/>
      <c r="G63" s="83"/>
      <c r="H63" s="83"/>
      <c r="I63" s="83"/>
      <c r="J63" s="83"/>
      <c r="K63" s="83"/>
      <c r="L63" s="83"/>
      <c r="M63" s="88">
        <f t="shared" si="48"/>
        <v>0</v>
      </c>
      <c r="N63" s="85"/>
      <c r="O63" s="191">
        <f t="shared" ref="O63" si="82">(M64*N64)+(M63*N63)</f>
        <v>0</v>
      </c>
      <c r="P63" s="113"/>
      <c r="Q63" s="191">
        <f t="shared" ref="Q63" si="83">(M63*P63)+(M64*P64)</f>
        <v>0</v>
      </c>
      <c r="R63" s="187">
        <f t="shared" ref="R63" si="84">O63+Q63</f>
        <v>0</v>
      </c>
      <c r="S63" s="188"/>
    </row>
    <row r="64" spans="1:19" x14ac:dyDescent="0.25">
      <c r="A64" s="214"/>
      <c r="B64" s="214"/>
      <c r="C64" s="198"/>
      <c r="D64" s="220"/>
      <c r="E64" s="83" t="s">
        <v>98</v>
      </c>
      <c r="F64" s="83"/>
      <c r="G64" s="83"/>
      <c r="H64" s="83"/>
      <c r="I64" s="83"/>
      <c r="J64" s="83"/>
      <c r="K64" s="83"/>
      <c r="L64" s="83"/>
      <c r="M64" s="88">
        <f t="shared" si="48"/>
        <v>0</v>
      </c>
      <c r="N64" s="85"/>
      <c r="O64" s="192"/>
      <c r="P64" s="113"/>
      <c r="Q64" s="192"/>
      <c r="R64" s="189"/>
      <c r="S64" s="190"/>
    </row>
    <row r="65" spans="1:19" x14ac:dyDescent="0.25">
      <c r="A65" s="215"/>
      <c r="B65" s="215"/>
      <c r="C65" s="195">
        <v>1</v>
      </c>
      <c r="D65" s="221"/>
      <c r="E65" s="126" t="s">
        <v>97</v>
      </c>
      <c r="F65" s="126"/>
      <c r="G65" s="126"/>
      <c r="H65" s="126"/>
      <c r="I65" s="126"/>
      <c r="J65" s="126"/>
      <c r="K65" s="126"/>
      <c r="L65" s="126"/>
      <c r="M65" s="127">
        <f t="shared" si="48"/>
        <v>0</v>
      </c>
      <c r="N65" s="130"/>
      <c r="O65" s="193">
        <f t="shared" ref="O65" si="85">(M66*N66)+(M65*N65)</f>
        <v>0</v>
      </c>
      <c r="P65" s="129"/>
      <c r="Q65" s="193">
        <f t="shared" ref="Q65" si="86">(M65*P65)+(M66*P66)</f>
        <v>0</v>
      </c>
      <c r="R65" s="183">
        <f t="shared" ref="R65" si="87">O65+Q65</f>
        <v>0</v>
      </c>
      <c r="S65" s="184"/>
    </row>
    <row r="66" spans="1:19" x14ac:dyDescent="0.25">
      <c r="A66" s="216"/>
      <c r="B66" s="216"/>
      <c r="C66" s="196"/>
      <c r="D66" s="222"/>
      <c r="E66" s="126" t="s">
        <v>98</v>
      </c>
      <c r="F66" s="126"/>
      <c r="G66" s="126"/>
      <c r="H66" s="126"/>
      <c r="I66" s="126"/>
      <c r="J66" s="126"/>
      <c r="K66" s="126"/>
      <c r="L66" s="126"/>
      <c r="M66" s="127">
        <f t="shared" si="48"/>
        <v>0</v>
      </c>
      <c r="N66" s="130"/>
      <c r="O66" s="194"/>
      <c r="P66" s="129"/>
      <c r="Q66" s="194"/>
      <c r="R66" s="185"/>
      <c r="S66" s="186"/>
    </row>
    <row r="67" spans="1:19" x14ac:dyDescent="0.25">
      <c r="A67" s="213"/>
      <c r="B67" s="213"/>
      <c r="C67" s="197">
        <v>1</v>
      </c>
      <c r="D67" s="219"/>
      <c r="E67" s="83" t="s">
        <v>97</v>
      </c>
      <c r="F67" s="83"/>
      <c r="G67" s="83"/>
      <c r="H67" s="83"/>
      <c r="I67" s="83"/>
      <c r="J67" s="83"/>
      <c r="K67" s="83"/>
      <c r="L67" s="83"/>
      <c r="M67" s="88">
        <f t="shared" si="48"/>
        <v>0</v>
      </c>
      <c r="N67" s="85"/>
      <c r="O67" s="191">
        <f t="shared" ref="O67" si="88">(M68*N68)+(M67*N67)</f>
        <v>0</v>
      </c>
      <c r="P67" s="113"/>
      <c r="Q67" s="191">
        <f t="shared" ref="Q67" si="89">(M67*P67)+(M68*P68)</f>
        <v>0</v>
      </c>
      <c r="R67" s="187">
        <f t="shared" ref="R67" si="90">O67+Q67</f>
        <v>0</v>
      </c>
      <c r="S67" s="188"/>
    </row>
    <row r="68" spans="1:19" x14ac:dyDescent="0.25">
      <c r="A68" s="214"/>
      <c r="B68" s="214"/>
      <c r="C68" s="198"/>
      <c r="D68" s="220"/>
      <c r="E68" s="83" t="s">
        <v>98</v>
      </c>
      <c r="F68" s="83"/>
      <c r="G68" s="83"/>
      <c r="H68" s="83"/>
      <c r="I68" s="83"/>
      <c r="J68" s="83"/>
      <c r="K68" s="83"/>
      <c r="L68" s="83"/>
      <c r="M68" s="88">
        <f t="shared" si="48"/>
        <v>0</v>
      </c>
      <c r="N68" s="85"/>
      <c r="O68" s="192"/>
      <c r="P68" s="113"/>
      <c r="Q68" s="192"/>
      <c r="R68" s="189"/>
      <c r="S68" s="190"/>
    </row>
    <row r="69" spans="1:19" x14ac:dyDescent="0.25">
      <c r="A69" s="215"/>
      <c r="B69" s="215"/>
      <c r="C69" s="195">
        <v>1</v>
      </c>
      <c r="D69" s="221"/>
      <c r="E69" s="126" t="s">
        <v>97</v>
      </c>
      <c r="F69" s="126"/>
      <c r="G69" s="126"/>
      <c r="H69" s="126"/>
      <c r="I69" s="126"/>
      <c r="J69" s="126"/>
      <c r="K69" s="126"/>
      <c r="L69" s="126"/>
      <c r="M69" s="127">
        <f t="shared" si="48"/>
        <v>0</v>
      </c>
      <c r="N69" s="130"/>
      <c r="O69" s="193">
        <f t="shared" ref="O69" si="91">(M70*N70)+(M69*N69)</f>
        <v>0</v>
      </c>
      <c r="P69" s="129"/>
      <c r="Q69" s="193">
        <f t="shared" ref="Q69" si="92">(M69*P69)+(M70*P70)</f>
        <v>0</v>
      </c>
      <c r="R69" s="183">
        <f t="shared" ref="R69" si="93">O69+Q69</f>
        <v>0</v>
      </c>
      <c r="S69" s="184"/>
    </row>
    <row r="70" spans="1:19" x14ac:dyDescent="0.25">
      <c r="A70" s="216"/>
      <c r="B70" s="216"/>
      <c r="C70" s="217"/>
      <c r="D70" s="222"/>
      <c r="E70" s="126" t="s">
        <v>98</v>
      </c>
      <c r="F70" s="126"/>
      <c r="G70" s="126"/>
      <c r="H70" s="126"/>
      <c r="I70" s="126"/>
      <c r="J70" s="126"/>
      <c r="K70" s="126"/>
      <c r="L70" s="126"/>
      <c r="M70" s="127">
        <v>0</v>
      </c>
      <c r="N70" s="130"/>
      <c r="O70" s="194"/>
      <c r="P70" s="129"/>
      <c r="Q70" s="194"/>
      <c r="R70" s="185"/>
      <c r="S70" s="186"/>
    </row>
    <row r="71" spans="1:19" x14ac:dyDescent="0.25">
      <c r="N71" s="230" t="s">
        <v>18</v>
      </c>
      <c r="O71" s="230"/>
      <c r="P71" s="231"/>
      <c r="Q71" s="86"/>
      <c r="R71" s="224">
        <f>SUM(R9:S70)</f>
        <v>0</v>
      </c>
      <c r="S71" s="226"/>
    </row>
    <row r="72" spans="1:19" x14ac:dyDescent="0.25">
      <c r="N72" s="223" t="s">
        <v>43</v>
      </c>
      <c r="O72" s="223"/>
      <c r="P72" s="223"/>
      <c r="Q72" s="87"/>
      <c r="R72" s="187">
        <f>+R71*0.35</f>
        <v>0</v>
      </c>
      <c r="S72" s="188"/>
    </row>
    <row r="73" spans="1:19" x14ac:dyDescent="0.25">
      <c r="A73" s="40" t="s">
        <v>116</v>
      </c>
      <c r="N73" s="223" t="s">
        <v>17</v>
      </c>
      <c r="O73" s="223"/>
      <c r="P73" s="223"/>
      <c r="Q73" s="87"/>
      <c r="R73" s="224">
        <f>+R72+R71</f>
        <v>0</v>
      </c>
      <c r="S73" s="225"/>
    </row>
    <row r="75" spans="1:19" x14ac:dyDescent="0.25">
      <c r="R75" s="177" t="s">
        <v>52</v>
      </c>
      <c r="S75" s="177"/>
    </row>
  </sheetData>
  <dataConsolidate link="1"/>
  <mergeCells count="234">
    <mergeCell ref="D21:D22"/>
    <mergeCell ref="D23:D24"/>
    <mergeCell ref="D51:D52"/>
    <mergeCell ref="D53:D54"/>
    <mergeCell ref="D55:D56"/>
    <mergeCell ref="D31:D32"/>
    <mergeCell ref="D33:D34"/>
    <mergeCell ref="D35:D36"/>
    <mergeCell ref="D37:D38"/>
    <mergeCell ref="D39:D40"/>
    <mergeCell ref="D25:D26"/>
    <mergeCell ref="D27:D28"/>
    <mergeCell ref="N71:P71"/>
    <mergeCell ref="F7:L7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C13:C14"/>
    <mergeCell ref="C15:C16"/>
    <mergeCell ref="C17:C18"/>
    <mergeCell ref="C19:C20"/>
    <mergeCell ref="C21:C22"/>
    <mergeCell ref="C23:C24"/>
    <mergeCell ref="D13:D14"/>
    <mergeCell ref="D15:D16"/>
    <mergeCell ref="D17:D18"/>
    <mergeCell ref="D19:D20"/>
    <mergeCell ref="A69:A70"/>
    <mergeCell ref="D9:D10"/>
    <mergeCell ref="D11:D12"/>
    <mergeCell ref="R8:S8"/>
    <mergeCell ref="R75:S75"/>
    <mergeCell ref="A3:B3"/>
    <mergeCell ref="A4:B4"/>
    <mergeCell ref="A5:B5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C9:C10"/>
    <mergeCell ref="C11:C12"/>
    <mergeCell ref="A7:B7"/>
    <mergeCell ref="D29:D30"/>
    <mergeCell ref="B69:B70"/>
    <mergeCell ref="A67:A68"/>
    <mergeCell ref="B67:B68"/>
    <mergeCell ref="C69:C70"/>
    <mergeCell ref="N72:P72"/>
    <mergeCell ref="R72:S72"/>
    <mergeCell ref="N73:P73"/>
    <mergeCell ref="R73:S73"/>
    <mergeCell ref="A33:A34"/>
    <mergeCell ref="B33:B34"/>
    <mergeCell ref="A35:A36"/>
    <mergeCell ref="B35:B36"/>
    <mergeCell ref="A37:A38"/>
    <mergeCell ref="B37:B38"/>
    <mergeCell ref="R71:S71"/>
    <mergeCell ref="A39:A40"/>
    <mergeCell ref="A47:A48"/>
    <mergeCell ref="B47:B48"/>
    <mergeCell ref="D41:D42"/>
    <mergeCell ref="D43:D44"/>
    <mergeCell ref="D45:D46"/>
    <mergeCell ref="D47:D48"/>
    <mergeCell ref="D49:D50"/>
    <mergeCell ref="D69:D70"/>
    <mergeCell ref="C37:C38"/>
    <mergeCell ref="C39:C40"/>
    <mergeCell ref="C41:C42"/>
    <mergeCell ref="C43:C44"/>
    <mergeCell ref="D67:D68"/>
    <mergeCell ref="A65:A66"/>
    <mergeCell ref="B65:B66"/>
    <mergeCell ref="C59:C60"/>
    <mergeCell ref="C61:C62"/>
    <mergeCell ref="C63:C64"/>
    <mergeCell ref="C65:C66"/>
    <mergeCell ref="C67:C68"/>
    <mergeCell ref="D57:D58"/>
    <mergeCell ref="B39:B40"/>
    <mergeCell ref="D61:D62"/>
    <mergeCell ref="D63:D64"/>
    <mergeCell ref="D65:D66"/>
    <mergeCell ref="A53:A54"/>
    <mergeCell ref="B53:B54"/>
    <mergeCell ref="C51:C52"/>
    <mergeCell ref="C53:C54"/>
    <mergeCell ref="C55:C56"/>
    <mergeCell ref="C57:C58"/>
    <mergeCell ref="A41:A42"/>
    <mergeCell ref="B41:B42"/>
    <mergeCell ref="A43:A44"/>
    <mergeCell ref="B43:B44"/>
    <mergeCell ref="A49:A50"/>
    <mergeCell ref="B49:B50"/>
    <mergeCell ref="A45:A46"/>
    <mergeCell ref="B45:B46"/>
    <mergeCell ref="E3:L4"/>
    <mergeCell ref="P5:S6"/>
    <mergeCell ref="P4:S4"/>
    <mergeCell ref="P7:R7"/>
    <mergeCell ref="A63:A64"/>
    <mergeCell ref="B63:B64"/>
    <mergeCell ref="A59:A60"/>
    <mergeCell ref="B59:B60"/>
    <mergeCell ref="A61:A62"/>
    <mergeCell ref="B61:B62"/>
    <mergeCell ref="A55:A56"/>
    <mergeCell ref="B55:B56"/>
    <mergeCell ref="A57:A58"/>
    <mergeCell ref="B57:B58"/>
    <mergeCell ref="A51:A52"/>
    <mergeCell ref="B51:B52"/>
    <mergeCell ref="C25:C26"/>
    <mergeCell ref="C27:C28"/>
    <mergeCell ref="C29:C30"/>
    <mergeCell ref="C31:C32"/>
    <mergeCell ref="O27:O28"/>
    <mergeCell ref="D59:D60"/>
    <mergeCell ref="C33:C34"/>
    <mergeCell ref="C35:C36"/>
    <mergeCell ref="C45:C46"/>
    <mergeCell ref="C47:C48"/>
    <mergeCell ref="C49:C50"/>
    <mergeCell ref="O51:O52"/>
    <mergeCell ref="O53:O54"/>
    <mergeCell ref="O55:O56"/>
    <mergeCell ref="O57:O58"/>
    <mergeCell ref="O59:O60"/>
    <mergeCell ref="O61:O62"/>
    <mergeCell ref="O45:O46"/>
    <mergeCell ref="O49:O50"/>
    <mergeCell ref="O63:O64"/>
    <mergeCell ref="O65:O66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33:O34"/>
    <mergeCell ref="O35:O36"/>
    <mergeCell ref="O37:O38"/>
    <mergeCell ref="O39:O40"/>
    <mergeCell ref="O41:O42"/>
    <mergeCell ref="O43:O44"/>
    <mergeCell ref="O47:O48"/>
    <mergeCell ref="O29:O30"/>
    <mergeCell ref="O31:O32"/>
    <mergeCell ref="O67:O68"/>
    <mergeCell ref="O69:O70"/>
    <mergeCell ref="Q9:Q10"/>
    <mergeCell ref="Q11:Q12"/>
    <mergeCell ref="Q13:Q14"/>
    <mergeCell ref="Q15:Q16"/>
    <mergeCell ref="Q17:Q18"/>
    <mergeCell ref="Q23:Q24"/>
    <mergeCell ref="Q19:Q20"/>
    <mergeCell ref="Q29:Q30"/>
    <mergeCell ref="Q27:Q28"/>
    <mergeCell ref="Q25:Q26"/>
    <mergeCell ref="Q21:Q22"/>
    <mergeCell ref="Q49:Q50"/>
    <mergeCell ref="Q47:Q48"/>
    <mergeCell ref="Q45:Q46"/>
    <mergeCell ref="Q43:Q44"/>
    <mergeCell ref="Q41:Q42"/>
    <mergeCell ref="Q39:Q40"/>
    <mergeCell ref="Q37:Q38"/>
    <mergeCell ref="Q35:Q36"/>
    <mergeCell ref="Q33:Q34"/>
    <mergeCell ref="Q31:Q32"/>
    <mergeCell ref="Q61:Q62"/>
    <mergeCell ref="Q59:Q60"/>
    <mergeCell ref="Q57:Q58"/>
    <mergeCell ref="Q55:Q56"/>
    <mergeCell ref="Q53:Q54"/>
    <mergeCell ref="Q51:Q52"/>
    <mergeCell ref="Q69:Q70"/>
    <mergeCell ref="Q67:Q68"/>
    <mergeCell ref="Q65:Q66"/>
    <mergeCell ref="Q63:Q64"/>
    <mergeCell ref="R9:S10"/>
    <mergeCell ref="R21:S22"/>
    <mergeCell ref="R19:S20"/>
    <mergeCell ref="R17:S18"/>
    <mergeCell ref="R15:S16"/>
    <mergeCell ref="R13:S14"/>
    <mergeCell ref="R11:S12"/>
    <mergeCell ref="R51:S52"/>
    <mergeCell ref="R49:S50"/>
    <mergeCell ref="R47:S48"/>
    <mergeCell ref="R45:S46"/>
    <mergeCell ref="R43:S44"/>
    <mergeCell ref="R41:S42"/>
    <mergeCell ref="R39:S40"/>
    <mergeCell ref="R37:S38"/>
    <mergeCell ref="R35:S36"/>
    <mergeCell ref="R33:S34"/>
    <mergeCell ref="R31:S32"/>
    <mergeCell ref="R29:S30"/>
    <mergeCell ref="R27:S28"/>
    <mergeCell ref="R25:S26"/>
    <mergeCell ref="R23:S24"/>
    <mergeCell ref="R69:S70"/>
    <mergeCell ref="R67:S68"/>
    <mergeCell ref="R65:S66"/>
    <mergeCell ref="R63:S64"/>
    <mergeCell ref="R61:S62"/>
    <mergeCell ref="R59:S60"/>
    <mergeCell ref="R57:S58"/>
    <mergeCell ref="R55:S56"/>
    <mergeCell ref="R53:S54"/>
  </mergeCells>
  <pageMargins left="0.7" right="0.7" top="0.75" bottom="0.75" header="0.3" footer="0.3"/>
  <pageSetup scale="58" fitToHeight="0" orientation="landscape" r:id="rId1"/>
  <headerFooter>
    <oddFooter xml:space="preserve">&amp;C 
Michigan Department 
of Transportation 
1101E  (05/15)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R82"/>
  <sheetViews>
    <sheetView topLeftCell="A37" zoomScale="85" zoomScaleNormal="85" workbookViewId="0">
      <selection activeCell="D71" sqref="D71"/>
    </sheetView>
  </sheetViews>
  <sheetFormatPr defaultRowHeight="15" x14ac:dyDescent="0.25"/>
  <cols>
    <col min="1" max="1" width="21.7109375" style="9" customWidth="1"/>
    <col min="2" max="2" width="20.7109375" style="9" customWidth="1"/>
    <col min="3" max="3" width="9.140625" style="9"/>
    <col min="4" max="4" width="15.28515625" style="9" customWidth="1"/>
    <col min="5" max="7" width="9.140625" style="9" customWidth="1"/>
    <col min="8" max="8" width="9.140625" style="9" hidden="1" customWidth="1"/>
    <col min="9" max="9" width="9.85546875" style="9" customWidth="1"/>
    <col min="10" max="10" width="11.7109375" style="9" bestFit="1" customWidth="1"/>
    <col min="11" max="11" width="12.28515625" style="9" customWidth="1"/>
    <col min="12" max="13" width="9.140625" style="9" customWidth="1"/>
    <col min="14" max="14" width="17.5703125" style="9" customWidth="1"/>
    <col min="15" max="16384" width="9.140625" style="9"/>
  </cols>
  <sheetData>
    <row r="1" spans="1:18" x14ac:dyDescent="0.25">
      <c r="A1" s="9" t="s">
        <v>115</v>
      </c>
      <c r="B1" s="9">
        <f>Summary!H8</f>
        <v>0</v>
      </c>
    </row>
    <row r="2" spans="1:18" ht="15.75" thickBot="1" x14ac:dyDescent="0.3">
      <c r="M2" s="6"/>
      <c r="N2" s="10" t="s">
        <v>42</v>
      </c>
      <c r="O2" s="6"/>
      <c r="P2" s="6"/>
    </row>
    <row r="3" spans="1:18" ht="15" customHeight="1" x14ac:dyDescent="0.5">
      <c r="A3" s="249" t="s">
        <v>102</v>
      </c>
      <c r="B3" s="249"/>
      <c r="C3" s="11"/>
      <c r="E3" s="29"/>
      <c r="F3" s="29"/>
      <c r="G3" s="29"/>
      <c r="H3" s="29"/>
      <c r="I3" s="29"/>
      <c r="J3" s="29"/>
      <c r="K3" s="29"/>
      <c r="M3" s="232" t="s">
        <v>4</v>
      </c>
      <c r="N3" s="233"/>
      <c r="O3" s="30"/>
      <c r="P3" s="6"/>
    </row>
    <row r="4" spans="1:18" ht="15" customHeight="1" x14ac:dyDescent="0.5">
      <c r="A4" s="249" t="s">
        <v>103</v>
      </c>
      <c r="B4" s="249"/>
      <c r="C4" s="11"/>
      <c r="D4" s="29"/>
      <c r="E4" s="241" t="s">
        <v>44</v>
      </c>
      <c r="F4" s="241"/>
      <c r="G4" s="241"/>
      <c r="H4" s="241"/>
      <c r="I4" s="241"/>
      <c r="J4" s="241"/>
      <c r="K4" s="29"/>
      <c r="M4" s="244">
        <f>Summary!$N$5</f>
        <v>42432</v>
      </c>
      <c r="N4" s="245"/>
      <c r="O4" s="12"/>
      <c r="P4" s="6"/>
    </row>
    <row r="5" spans="1:18" ht="15" customHeight="1" thickBot="1" x14ac:dyDescent="0.4">
      <c r="A5" s="249" t="s">
        <v>104</v>
      </c>
      <c r="B5" s="249"/>
      <c r="C5" s="11"/>
      <c r="E5" s="241"/>
      <c r="F5" s="241"/>
      <c r="G5" s="241"/>
      <c r="H5" s="241"/>
      <c r="I5" s="241"/>
      <c r="J5" s="241"/>
      <c r="M5" s="246"/>
      <c r="N5" s="247"/>
      <c r="O5" s="12"/>
      <c r="P5" s="6"/>
    </row>
    <row r="6" spans="1:18" ht="15.75" customHeight="1" thickBot="1" x14ac:dyDescent="0.3">
      <c r="L6" s="242" t="s">
        <v>20</v>
      </c>
      <c r="M6" s="243"/>
      <c r="N6" s="24">
        <f>Summary!N8</f>
        <v>0</v>
      </c>
      <c r="O6" s="6"/>
      <c r="P6" s="6"/>
    </row>
    <row r="7" spans="1:18" ht="15.75" thickBot="1" x14ac:dyDescent="0.3">
      <c r="A7" s="254" t="s">
        <v>14</v>
      </c>
      <c r="B7" s="255"/>
      <c r="C7" s="27"/>
      <c r="D7" s="28"/>
      <c r="E7" s="234" t="s">
        <v>64</v>
      </c>
      <c r="F7" s="235"/>
      <c r="G7" s="235"/>
      <c r="H7" s="235"/>
      <c r="I7" s="235"/>
      <c r="J7" s="235"/>
      <c r="K7" s="235"/>
      <c r="L7" s="235"/>
      <c r="M7" s="236"/>
      <c r="N7" s="25" t="s">
        <v>9</v>
      </c>
    </row>
    <row r="8" spans="1:18" ht="30" x14ac:dyDescent="0.25">
      <c r="A8" s="26" t="s">
        <v>12</v>
      </c>
      <c r="B8" s="26" t="s">
        <v>13</v>
      </c>
      <c r="C8" s="21" t="s">
        <v>38</v>
      </c>
      <c r="D8" s="104" t="s">
        <v>109</v>
      </c>
      <c r="E8" s="22" t="s">
        <v>58</v>
      </c>
      <c r="F8" s="23" t="s">
        <v>57</v>
      </c>
      <c r="G8" s="23" t="s">
        <v>65</v>
      </c>
      <c r="H8" s="23" t="s">
        <v>84</v>
      </c>
      <c r="I8" s="23" t="s">
        <v>107</v>
      </c>
      <c r="J8" s="23" t="s">
        <v>83</v>
      </c>
      <c r="K8" s="23" t="s">
        <v>112</v>
      </c>
      <c r="L8" s="23" t="s">
        <v>56</v>
      </c>
      <c r="M8" s="23" t="s">
        <v>66</v>
      </c>
      <c r="N8" s="21" t="s">
        <v>67</v>
      </c>
    </row>
    <row r="9" spans="1:18" x14ac:dyDescent="0.25">
      <c r="A9" s="237"/>
      <c r="B9" s="237"/>
      <c r="C9" s="239">
        <v>1</v>
      </c>
      <c r="D9" s="193">
        <v>0</v>
      </c>
      <c r="E9" s="123"/>
      <c r="F9" s="124"/>
      <c r="G9" s="123"/>
      <c r="H9" s="123"/>
      <c r="I9" s="123"/>
      <c r="J9" s="123"/>
      <c r="K9" s="123"/>
      <c r="L9" s="123"/>
      <c r="M9" s="123"/>
      <c r="N9" s="123"/>
    </row>
    <row r="10" spans="1:18" x14ac:dyDescent="0.25">
      <c r="A10" s="238"/>
      <c r="B10" s="238"/>
      <c r="C10" s="240"/>
      <c r="D10" s="194"/>
      <c r="E10" s="123">
        <f>D9*'Bond and Insurance Inputs'!$L$9</f>
        <v>0</v>
      </c>
      <c r="F10" s="124">
        <f>IF($C9=0,"",VLOOKUP($C9,'Bond and Insurance Inputs'!$C$9:$H$39,6,FALSE))*D9</f>
        <v>0</v>
      </c>
      <c r="G10" s="123">
        <f>D9*'Bond and Insurance Inputs'!$L$18</f>
        <v>0</v>
      </c>
      <c r="H10" s="123">
        <f>'Bond and Insurance Inputs'!$P$15</f>
        <v>0</v>
      </c>
      <c r="I10" s="125">
        <f>IF('Bond and Insurance Inputs'!$L$13="Y",D9*'Bond and Insurance Inputs'!$L$14, IF('Bond and Insurance Inputs'!$L$13="N",'Bond and Insurance Inputs'!$L$14))</f>
        <v>0</v>
      </c>
      <c r="J10" s="123">
        <f>IF(Labor!D9&lt;9500, D9*'Bond and Insurance Inputs'!$L$22, 0)</f>
        <v>0</v>
      </c>
      <c r="K10" s="123">
        <f>IF(Labor!D9&lt;7000, D9*'Bond and Insurance Inputs'!$L$28, 0)</f>
        <v>0</v>
      </c>
      <c r="L10" s="123">
        <f>IF(D9&lt;118500,D9*'Bond and Insurance Inputs'!$L$25,0)</f>
        <v>0</v>
      </c>
      <c r="M10" s="123">
        <f>'Bond and Insurance Inputs'!$L$30*D9</f>
        <v>0</v>
      </c>
      <c r="N10" s="123">
        <f>SUM(E10:M10)</f>
        <v>0</v>
      </c>
    </row>
    <row r="11" spans="1:18" x14ac:dyDescent="0.25">
      <c r="A11" s="250">
        <f>+Labor!A11</f>
        <v>0</v>
      </c>
      <c r="B11" s="250">
        <f>+Labor!B11</f>
        <v>0</v>
      </c>
      <c r="C11" s="252">
        <f>+Labor!C11</f>
        <v>1</v>
      </c>
      <c r="D11" s="191">
        <f>Labor!R11</f>
        <v>0</v>
      </c>
      <c r="E11" s="118"/>
      <c r="F11" s="119"/>
      <c r="G11" s="118"/>
      <c r="H11" s="118"/>
      <c r="I11" s="120"/>
      <c r="J11" s="118"/>
      <c r="K11" s="118"/>
      <c r="L11" s="118"/>
      <c r="M11" s="118"/>
      <c r="N11" s="118"/>
    </row>
    <row r="12" spans="1:18" x14ac:dyDescent="0.25">
      <c r="A12" s="251"/>
      <c r="B12" s="251"/>
      <c r="C12" s="253"/>
      <c r="D12" s="192"/>
      <c r="E12" s="118">
        <f>D11*'Bond and Insurance Inputs'!$L$9</f>
        <v>0</v>
      </c>
      <c r="F12" s="121">
        <f>IF($C11=0,"",VLOOKUP($C11,'Bond and Insurance Inputs'!$C$9:$H$39,6,FALSE))*D11</f>
        <v>0</v>
      </c>
      <c r="G12" s="118">
        <f>D11*'Bond and Insurance Inputs'!$L$18</f>
        <v>0</v>
      </c>
      <c r="H12" s="118">
        <f>'Bond and Insurance Inputs'!$P$15</f>
        <v>0</v>
      </c>
      <c r="I12" s="120">
        <f>IF('Bond and Insurance Inputs'!$L$13="Y",D11*'Bond and Insurance Inputs'!$L$14, IF('Bond and Insurance Inputs'!$L$13="N",'Bond and Insurance Inputs'!$L$14))</f>
        <v>0</v>
      </c>
      <c r="J12" s="118">
        <f>IF(Labor!D11&lt;9500, D11*'Bond and Insurance Inputs'!$L$22, 0)</f>
        <v>0</v>
      </c>
      <c r="K12" s="118">
        <f>IF(Labor!D11&lt;7000, D11*'Bond and Insurance Inputs'!$L$28, 0)</f>
        <v>0</v>
      </c>
      <c r="L12" s="118">
        <f>IF(D11&lt;118500,D11*'Bond and Insurance Inputs'!$L$25,0)</f>
        <v>0</v>
      </c>
      <c r="M12" s="118">
        <f>'Bond and Insurance Inputs'!$L$30*D11</f>
        <v>0</v>
      </c>
      <c r="N12" s="118">
        <f>SUM(E12:M12)</f>
        <v>0</v>
      </c>
    </row>
    <row r="13" spans="1:18" x14ac:dyDescent="0.25">
      <c r="A13" s="237">
        <f>+Labor!A13</f>
        <v>0</v>
      </c>
      <c r="B13" s="237">
        <f>+Labor!B13</f>
        <v>0</v>
      </c>
      <c r="C13" s="239">
        <f>+Labor!C13</f>
        <v>1</v>
      </c>
      <c r="D13" s="193">
        <f>Labor!R13</f>
        <v>0</v>
      </c>
      <c r="E13" s="123"/>
      <c r="F13" s="124"/>
      <c r="G13" s="123"/>
      <c r="H13" s="123"/>
      <c r="I13" s="125"/>
      <c r="J13" s="123"/>
      <c r="K13" s="123"/>
      <c r="L13" s="123"/>
      <c r="M13" s="123"/>
      <c r="N13" s="123"/>
      <c r="R13" s="31"/>
    </row>
    <row r="14" spans="1:18" x14ac:dyDescent="0.25">
      <c r="A14" s="238"/>
      <c r="B14" s="238"/>
      <c r="C14" s="248"/>
      <c r="D14" s="194"/>
      <c r="E14" s="123">
        <f>D13*'Bond and Insurance Inputs'!$L$9</f>
        <v>0</v>
      </c>
      <c r="F14" s="124">
        <f>IF($C13=0,"",VLOOKUP($C13,'Bond and Insurance Inputs'!$C$9:$H$39,6,FALSE))*D13</f>
        <v>0</v>
      </c>
      <c r="G14" s="123">
        <f>D13*'Bond and Insurance Inputs'!$L$18</f>
        <v>0</v>
      </c>
      <c r="H14" s="123">
        <f>'Bond and Insurance Inputs'!$P$15</f>
        <v>0</v>
      </c>
      <c r="I14" s="125">
        <f>IF('Bond and Insurance Inputs'!$L$13="Y",D13*'Bond and Insurance Inputs'!$L$14, IF('Bond and Insurance Inputs'!$L$13="N",'Bond and Insurance Inputs'!$L$14))</f>
        <v>0</v>
      </c>
      <c r="J14" s="123">
        <f>IF(Labor!D13&lt;9500, D13*'Bond and Insurance Inputs'!$L$22, 0)</f>
        <v>0</v>
      </c>
      <c r="K14" s="123">
        <f>IF(Labor!D13&lt;7000, D13*'Bond and Insurance Inputs'!$L$28, 0)</f>
        <v>0</v>
      </c>
      <c r="L14" s="123">
        <f>IF(D13&lt;118500,D13*'Bond and Insurance Inputs'!$L$25,0)</f>
        <v>0</v>
      </c>
      <c r="M14" s="123">
        <f>'Bond and Insurance Inputs'!$L$30*D13</f>
        <v>0</v>
      </c>
      <c r="N14" s="123">
        <f>SUM(E14:M14)</f>
        <v>0</v>
      </c>
    </row>
    <row r="15" spans="1:18" x14ac:dyDescent="0.25">
      <c r="A15" s="250">
        <f>+Labor!A15</f>
        <v>0</v>
      </c>
      <c r="B15" s="250">
        <f>+Labor!B15</f>
        <v>0</v>
      </c>
      <c r="C15" s="252">
        <f>+Labor!C15</f>
        <v>1</v>
      </c>
      <c r="D15" s="191">
        <f>Labor!R15</f>
        <v>0</v>
      </c>
      <c r="E15" s="118"/>
      <c r="F15" s="119"/>
      <c r="G15" s="118"/>
      <c r="H15" s="118"/>
      <c r="I15" s="120"/>
      <c r="J15" s="118"/>
      <c r="K15" s="118"/>
      <c r="L15" s="118"/>
      <c r="M15" s="118"/>
      <c r="N15" s="118"/>
    </row>
    <row r="16" spans="1:18" x14ac:dyDescent="0.25">
      <c r="A16" s="251"/>
      <c r="B16" s="251"/>
      <c r="C16" s="253"/>
      <c r="D16" s="192"/>
      <c r="E16" s="118">
        <f>D15*'Bond and Insurance Inputs'!$L$9</f>
        <v>0</v>
      </c>
      <c r="F16" s="119">
        <f>IF($C15=0,"",VLOOKUP($C15,'Bond and Insurance Inputs'!$C$9:$H$39,6,FALSE))*D15</f>
        <v>0</v>
      </c>
      <c r="G16" s="118">
        <f>D15*'Bond and Insurance Inputs'!$L$18</f>
        <v>0</v>
      </c>
      <c r="H16" s="118">
        <f>'Bond and Insurance Inputs'!$P$15</f>
        <v>0</v>
      </c>
      <c r="I16" s="120">
        <f>IF('Bond and Insurance Inputs'!$L$13="Y",D15*'Bond and Insurance Inputs'!$L$14, IF('Bond and Insurance Inputs'!$L$13="N",'Bond and Insurance Inputs'!$L$14))</f>
        <v>0</v>
      </c>
      <c r="J16" s="118">
        <f>IF(Labor!D15&lt;9500, D15*'Bond and Insurance Inputs'!$L$22, 0)</f>
        <v>0</v>
      </c>
      <c r="K16" s="118">
        <f>IF(Labor!D15&lt;7000, D15*'Bond and Insurance Inputs'!$L$28, 0)</f>
        <v>0</v>
      </c>
      <c r="L16" s="118">
        <f>IF(D15&lt;118500,D15*'Bond and Insurance Inputs'!$L$25,0)</f>
        <v>0</v>
      </c>
      <c r="M16" s="118">
        <f>'Bond and Insurance Inputs'!$L$30*D15</f>
        <v>0</v>
      </c>
      <c r="N16" s="118">
        <f>SUM(E16:M16)</f>
        <v>0</v>
      </c>
    </row>
    <row r="17" spans="1:14" x14ac:dyDescent="0.25">
      <c r="A17" s="237">
        <f>+Labor!A17</f>
        <v>0</v>
      </c>
      <c r="B17" s="237">
        <f>+Labor!B17</f>
        <v>0</v>
      </c>
      <c r="C17" s="239">
        <f>+Labor!C17</f>
        <v>1</v>
      </c>
      <c r="D17" s="193">
        <f>Labor!R17</f>
        <v>0</v>
      </c>
      <c r="E17" s="123"/>
      <c r="F17" s="124"/>
      <c r="G17" s="123"/>
      <c r="H17" s="123"/>
      <c r="I17" s="125"/>
      <c r="J17" s="123"/>
      <c r="K17" s="123"/>
      <c r="L17" s="123"/>
      <c r="M17" s="123"/>
      <c r="N17" s="123"/>
    </row>
    <row r="18" spans="1:14" x14ac:dyDescent="0.25">
      <c r="A18" s="238"/>
      <c r="B18" s="238"/>
      <c r="C18" s="248"/>
      <c r="D18" s="194"/>
      <c r="E18" s="123">
        <f>D17*'Bond and Insurance Inputs'!$L$9</f>
        <v>0</v>
      </c>
      <c r="F18" s="124">
        <f>IF($C17=0,"",VLOOKUP($C17,'Bond and Insurance Inputs'!$C$9:$H$39,6,FALSE))*D17</f>
        <v>0</v>
      </c>
      <c r="G18" s="123">
        <f>D17*'Bond and Insurance Inputs'!$L$18</f>
        <v>0</v>
      </c>
      <c r="H18" s="123">
        <f>'Bond and Insurance Inputs'!$P$15</f>
        <v>0</v>
      </c>
      <c r="I18" s="125">
        <f>IF('Bond and Insurance Inputs'!$L$13="Y",D17*'Bond and Insurance Inputs'!$L$14, IF('Bond and Insurance Inputs'!$L$13="N",'Bond and Insurance Inputs'!$L$14))</f>
        <v>0</v>
      </c>
      <c r="J18" s="123">
        <f>IF(Labor!D17&lt;9500, D17*'Bond and Insurance Inputs'!$L$22, 0)</f>
        <v>0</v>
      </c>
      <c r="K18" s="123">
        <f>IF(Labor!D17&lt;7000, D17*'Bond and Insurance Inputs'!$L$28, 0)</f>
        <v>0</v>
      </c>
      <c r="L18" s="123">
        <f>IF(D17&lt;118500,D17*'Bond and Insurance Inputs'!$L$25,0)</f>
        <v>0</v>
      </c>
      <c r="M18" s="123">
        <f>'Bond and Insurance Inputs'!$L$30*D17</f>
        <v>0</v>
      </c>
      <c r="N18" s="123">
        <f>SUM(E18:M18)</f>
        <v>0</v>
      </c>
    </row>
    <row r="19" spans="1:14" x14ac:dyDescent="0.25">
      <c r="A19" s="250">
        <f>+Labor!A19</f>
        <v>0</v>
      </c>
      <c r="B19" s="250">
        <f>+Labor!B19</f>
        <v>0</v>
      </c>
      <c r="C19" s="252">
        <f>+Labor!C19</f>
        <v>1</v>
      </c>
      <c r="D19" s="191">
        <f>Labor!R19</f>
        <v>0</v>
      </c>
      <c r="E19" s="118"/>
      <c r="F19" s="119"/>
      <c r="G19" s="118"/>
      <c r="H19" s="118"/>
      <c r="I19" s="120"/>
      <c r="J19" s="118"/>
      <c r="K19" s="118"/>
      <c r="L19" s="118"/>
      <c r="M19" s="118"/>
      <c r="N19" s="118"/>
    </row>
    <row r="20" spans="1:14" x14ac:dyDescent="0.25">
      <c r="A20" s="251"/>
      <c r="B20" s="251"/>
      <c r="C20" s="253"/>
      <c r="D20" s="192"/>
      <c r="E20" s="118">
        <f>D19*'Bond and Insurance Inputs'!$L$9</f>
        <v>0</v>
      </c>
      <c r="F20" s="119">
        <f>IF($C19=0,"",VLOOKUP($C19,'Bond and Insurance Inputs'!$C$9:$H$39,6,FALSE))*D19</f>
        <v>0</v>
      </c>
      <c r="G20" s="118">
        <f>D19*'Bond and Insurance Inputs'!$L$18</f>
        <v>0</v>
      </c>
      <c r="H20" s="118">
        <f>'Bond and Insurance Inputs'!$P$15</f>
        <v>0</v>
      </c>
      <c r="I20" s="120">
        <f>IF('Bond and Insurance Inputs'!$L$13="Y",D19*'Bond and Insurance Inputs'!$L$14, IF('Bond and Insurance Inputs'!$L$13="N",'Bond and Insurance Inputs'!$L$14))</f>
        <v>0</v>
      </c>
      <c r="J20" s="118">
        <f>IF(Labor!D19&lt;9500, D19*'Bond and Insurance Inputs'!$L$22, 0)</f>
        <v>0</v>
      </c>
      <c r="K20" s="118">
        <f>IF(Labor!D19&lt;7000, D19*'Bond and Insurance Inputs'!$L$28, 0)</f>
        <v>0</v>
      </c>
      <c r="L20" s="118">
        <f>IF(D19&lt;118500,D19*'Bond and Insurance Inputs'!$L$25,0)</f>
        <v>0</v>
      </c>
      <c r="M20" s="118">
        <f>'Bond and Insurance Inputs'!$L$30*D19</f>
        <v>0</v>
      </c>
      <c r="N20" s="118">
        <f>SUM(E20:M20)</f>
        <v>0</v>
      </c>
    </row>
    <row r="21" spans="1:14" x14ac:dyDescent="0.25">
      <c r="A21" s="237">
        <f>+Labor!A21</f>
        <v>0</v>
      </c>
      <c r="B21" s="237">
        <f>+Labor!B21</f>
        <v>0</v>
      </c>
      <c r="C21" s="239">
        <f>+Labor!C21</f>
        <v>1</v>
      </c>
      <c r="D21" s="193">
        <f>Labor!R21</f>
        <v>0</v>
      </c>
      <c r="E21" s="123"/>
      <c r="F21" s="124"/>
      <c r="G21" s="123"/>
      <c r="H21" s="123"/>
      <c r="I21" s="125"/>
      <c r="J21" s="123"/>
      <c r="K21" s="123"/>
      <c r="L21" s="123"/>
      <c r="M21" s="123"/>
      <c r="N21" s="123"/>
    </row>
    <row r="22" spans="1:14" x14ac:dyDescent="0.25">
      <c r="A22" s="238"/>
      <c r="B22" s="238"/>
      <c r="C22" s="248"/>
      <c r="D22" s="194"/>
      <c r="E22" s="123">
        <f>D21*'Bond and Insurance Inputs'!$L$9</f>
        <v>0</v>
      </c>
      <c r="F22" s="124">
        <f>IF($C21=0,"",VLOOKUP($C21,'Bond and Insurance Inputs'!$C$9:$H$39,6,FALSE))*D21</f>
        <v>0</v>
      </c>
      <c r="G22" s="123">
        <f>D21*'Bond and Insurance Inputs'!$L$18</f>
        <v>0</v>
      </c>
      <c r="H22" s="123">
        <f>'Bond and Insurance Inputs'!$P$15</f>
        <v>0</v>
      </c>
      <c r="I22" s="125">
        <f>IF('Bond and Insurance Inputs'!$L$13="Y",D21*'Bond and Insurance Inputs'!$L$14, IF('Bond and Insurance Inputs'!$L$13="N",'Bond and Insurance Inputs'!$L$14))</f>
        <v>0</v>
      </c>
      <c r="J22" s="123">
        <f>IF(Labor!D21&lt;9500, D21*'Bond and Insurance Inputs'!$L$22, 0)</f>
        <v>0</v>
      </c>
      <c r="K22" s="123">
        <f>IF(Labor!D21&lt;7000, D21*'Bond and Insurance Inputs'!$L$28, 0)</f>
        <v>0</v>
      </c>
      <c r="L22" s="123">
        <f>IF(D21&lt;118500,D21*'Bond and Insurance Inputs'!$L$25,0)</f>
        <v>0</v>
      </c>
      <c r="M22" s="123">
        <f>'Bond and Insurance Inputs'!$L$30*D21</f>
        <v>0</v>
      </c>
      <c r="N22" s="123">
        <f>SUM(E22:M22)</f>
        <v>0</v>
      </c>
    </row>
    <row r="23" spans="1:14" x14ac:dyDescent="0.25">
      <c r="A23" s="250">
        <f>+Labor!A23</f>
        <v>0</v>
      </c>
      <c r="B23" s="250">
        <f>+Labor!B23</f>
        <v>0</v>
      </c>
      <c r="C23" s="252">
        <f>+Labor!C23</f>
        <v>1</v>
      </c>
      <c r="D23" s="191">
        <f>Labor!R23</f>
        <v>0</v>
      </c>
      <c r="E23" s="118"/>
      <c r="F23" s="119"/>
      <c r="G23" s="118"/>
      <c r="H23" s="118"/>
      <c r="I23" s="120"/>
      <c r="J23" s="118"/>
      <c r="K23" s="118"/>
      <c r="L23" s="118"/>
      <c r="M23" s="118"/>
      <c r="N23" s="118"/>
    </row>
    <row r="24" spans="1:14" x14ac:dyDescent="0.25">
      <c r="A24" s="251"/>
      <c r="B24" s="251"/>
      <c r="C24" s="253"/>
      <c r="D24" s="192"/>
      <c r="E24" s="118">
        <f>D23*'Bond and Insurance Inputs'!$L$9</f>
        <v>0</v>
      </c>
      <c r="F24" s="119">
        <f>IF($C23=0,"",VLOOKUP($C23,'Bond and Insurance Inputs'!$C$9:$H$39,6,FALSE))*D23</f>
        <v>0</v>
      </c>
      <c r="G24" s="118">
        <f>D23*'Bond and Insurance Inputs'!$L$18</f>
        <v>0</v>
      </c>
      <c r="H24" s="118">
        <f>'Bond and Insurance Inputs'!$P$15</f>
        <v>0</v>
      </c>
      <c r="I24" s="120">
        <f>IF('Bond and Insurance Inputs'!$L$13="Y",D23*'Bond and Insurance Inputs'!$L$14, IF('Bond and Insurance Inputs'!$L$13="N",'Bond and Insurance Inputs'!$L$14))</f>
        <v>0</v>
      </c>
      <c r="J24" s="118">
        <f>IF(Labor!D23&lt;9500, D23*'Bond and Insurance Inputs'!$L$22, 0)</f>
        <v>0</v>
      </c>
      <c r="K24" s="118">
        <f>IF(Labor!D23&lt;7000, D23*'Bond and Insurance Inputs'!$L$28, 0)</f>
        <v>0</v>
      </c>
      <c r="L24" s="118">
        <f>IF(D23&lt;118500,D23*'Bond and Insurance Inputs'!$L$25,0)</f>
        <v>0</v>
      </c>
      <c r="M24" s="118">
        <f>'Bond and Insurance Inputs'!$L$30*D23</f>
        <v>0</v>
      </c>
      <c r="N24" s="118">
        <f>SUM(E24:M24)</f>
        <v>0</v>
      </c>
    </row>
    <row r="25" spans="1:14" x14ac:dyDescent="0.25">
      <c r="A25" s="237">
        <f>+Labor!A25</f>
        <v>0</v>
      </c>
      <c r="B25" s="237">
        <f>+Labor!B25</f>
        <v>0</v>
      </c>
      <c r="C25" s="239">
        <f>+Labor!C25</f>
        <v>1</v>
      </c>
      <c r="D25" s="193">
        <f>Labor!R25</f>
        <v>0</v>
      </c>
      <c r="E25" s="123"/>
      <c r="F25" s="124"/>
      <c r="G25" s="123"/>
      <c r="H25" s="123"/>
      <c r="I25" s="125"/>
      <c r="J25" s="123"/>
      <c r="K25" s="123"/>
      <c r="L25" s="123"/>
      <c r="M25" s="123"/>
      <c r="N25" s="123"/>
    </row>
    <row r="26" spans="1:14" x14ac:dyDescent="0.25">
      <c r="A26" s="238"/>
      <c r="B26" s="238"/>
      <c r="C26" s="248"/>
      <c r="D26" s="194"/>
      <c r="E26" s="123">
        <f>D25*'Bond and Insurance Inputs'!$L$9</f>
        <v>0</v>
      </c>
      <c r="F26" s="124">
        <f>IF($C25=0,"",VLOOKUP($C25,'Bond and Insurance Inputs'!$C$9:$H$39,6,FALSE))*D25</f>
        <v>0</v>
      </c>
      <c r="G26" s="123">
        <f>D25*'Bond and Insurance Inputs'!$L$18</f>
        <v>0</v>
      </c>
      <c r="H26" s="123">
        <f>'Bond and Insurance Inputs'!$P$15</f>
        <v>0</v>
      </c>
      <c r="I26" s="125">
        <f>IF('Bond and Insurance Inputs'!$L$13="Y",D25*'Bond and Insurance Inputs'!$L$14, IF('Bond and Insurance Inputs'!$L$13="N",'Bond and Insurance Inputs'!$L$14))</f>
        <v>0</v>
      </c>
      <c r="J26" s="123">
        <f>IF(Labor!D25&lt;9500, D25*'Bond and Insurance Inputs'!$L$22, 0)</f>
        <v>0</v>
      </c>
      <c r="K26" s="123">
        <f>IF(Labor!D25&lt;7000, D25*'Bond and Insurance Inputs'!$L$28, 0)</f>
        <v>0</v>
      </c>
      <c r="L26" s="123">
        <f>IF(D25&lt;118500,D25*'Bond and Insurance Inputs'!$L$25,0)</f>
        <v>0</v>
      </c>
      <c r="M26" s="123">
        <f>'Bond and Insurance Inputs'!$L$30*D25</f>
        <v>0</v>
      </c>
      <c r="N26" s="123">
        <f>SUM(E26:M26)</f>
        <v>0</v>
      </c>
    </row>
    <row r="27" spans="1:14" x14ac:dyDescent="0.25">
      <c r="A27" s="250">
        <f>+Labor!A27</f>
        <v>0</v>
      </c>
      <c r="B27" s="250">
        <f>+Labor!B27</f>
        <v>0</v>
      </c>
      <c r="C27" s="252">
        <f>+Labor!C27</f>
        <v>1</v>
      </c>
      <c r="D27" s="191">
        <f>Labor!R27</f>
        <v>0</v>
      </c>
      <c r="E27" s="118"/>
      <c r="F27" s="119"/>
      <c r="G27" s="118"/>
      <c r="H27" s="118"/>
      <c r="I27" s="120"/>
      <c r="J27" s="118"/>
      <c r="K27" s="118"/>
      <c r="L27" s="118"/>
      <c r="M27" s="118"/>
      <c r="N27" s="118"/>
    </row>
    <row r="28" spans="1:14" x14ac:dyDescent="0.25">
      <c r="A28" s="251"/>
      <c r="B28" s="251"/>
      <c r="C28" s="253"/>
      <c r="D28" s="192"/>
      <c r="E28" s="118">
        <f>D27*'Bond and Insurance Inputs'!$L$9</f>
        <v>0</v>
      </c>
      <c r="F28" s="119">
        <f>IF($C27=0,"",VLOOKUP($C27,'Bond and Insurance Inputs'!$C$9:$H$39,6,FALSE))*D27</f>
        <v>0</v>
      </c>
      <c r="G28" s="118">
        <f>D27*'Bond and Insurance Inputs'!$L$18</f>
        <v>0</v>
      </c>
      <c r="H28" s="118">
        <f>'Bond and Insurance Inputs'!$P$15</f>
        <v>0</v>
      </c>
      <c r="I28" s="120">
        <f>IF('Bond and Insurance Inputs'!$L$13="Y",D27*'Bond and Insurance Inputs'!$L$14, IF('Bond and Insurance Inputs'!$L$13="N",'Bond and Insurance Inputs'!$L$14))</f>
        <v>0</v>
      </c>
      <c r="J28" s="118">
        <f>IF(Labor!D27&lt;9500, D27*'Bond and Insurance Inputs'!$L$22, 0)</f>
        <v>0</v>
      </c>
      <c r="K28" s="118">
        <f>IF(Labor!D27&lt;7000, D27*'Bond and Insurance Inputs'!$L$28, 0)</f>
        <v>0</v>
      </c>
      <c r="L28" s="118">
        <f>IF(D27&lt;118500,D27*'Bond and Insurance Inputs'!$L$25,0)</f>
        <v>0</v>
      </c>
      <c r="M28" s="118">
        <f>'Bond and Insurance Inputs'!$L$30*D27</f>
        <v>0</v>
      </c>
      <c r="N28" s="118">
        <f>SUM(E28:M28)</f>
        <v>0</v>
      </c>
    </row>
    <row r="29" spans="1:14" x14ac:dyDescent="0.25">
      <c r="A29" s="237">
        <f>+Labor!A29</f>
        <v>0</v>
      </c>
      <c r="B29" s="237">
        <f>+Labor!B29</f>
        <v>0</v>
      </c>
      <c r="C29" s="239">
        <f>+Labor!C29</f>
        <v>1</v>
      </c>
      <c r="D29" s="193">
        <f>Labor!R29</f>
        <v>0</v>
      </c>
      <c r="E29" s="123"/>
      <c r="F29" s="124"/>
      <c r="G29" s="123"/>
      <c r="H29" s="123"/>
      <c r="I29" s="125"/>
      <c r="J29" s="123"/>
      <c r="K29" s="123"/>
      <c r="L29" s="123"/>
      <c r="M29" s="123"/>
      <c r="N29" s="123"/>
    </row>
    <row r="30" spans="1:14" x14ac:dyDescent="0.25">
      <c r="A30" s="238"/>
      <c r="B30" s="238"/>
      <c r="C30" s="248"/>
      <c r="D30" s="194"/>
      <c r="E30" s="123">
        <f>D29*'Bond and Insurance Inputs'!$L$9</f>
        <v>0</v>
      </c>
      <c r="F30" s="124">
        <f>IF($C29=0,"",VLOOKUP($C29,'Bond and Insurance Inputs'!$C$9:$H$39,6,FALSE))*D29</f>
        <v>0</v>
      </c>
      <c r="G30" s="123">
        <f>D29*'Bond and Insurance Inputs'!$L$18</f>
        <v>0</v>
      </c>
      <c r="H30" s="123">
        <f>'Bond and Insurance Inputs'!$P$15</f>
        <v>0</v>
      </c>
      <c r="I30" s="125">
        <f>IF('Bond and Insurance Inputs'!$L$13="Y",D29*'Bond and Insurance Inputs'!$L$14, IF('Bond and Insurance Inputs'!$L$13="N",'Bond and Insurance Inputs'!$L$14))</f>
        <v>0</v>
      </c>
      <c r="J30" s="123">
        <f>IF(Labor!D29&lt;9500, D29*'Bond and Insurance Inputs'!$L$22, 0)</f>
        <v>0</v>
      </c>
      <c r="K30" s="123">
        <f>IF(Labor!D29&lt;7000, D29*'Bond and Insurance Inputs'!$L$28, 0)</f>
        <v>0</v>
      </c>
      <c r="L30" s="123">
        <f>IF(D29&lt;118500,D29*'Bond and Insurance Inputs'!$L$25,0)</f>
        <v>0</v>
      </c>
      <c r="M30" s="123">
        <f>'Bond and Insurance Inputs'!$L$30*D29</f>
        <v>0</v>
      </c>
      <c r="N30" s="123">
        <f>SUM(E30:M30)</f>
        <v>0</v>
      </c>
    </row>
    <row r="31" spans="1:14" x14ac:dyDescent="0.25">
      <c r="A31" s="250">
        <f>+Labor!A31</f>
        <v>0</v>
      </c>
      <c r="B31" s="250">
        <f>+Labor!B31</f>
        <v>0</v>
      </c>
      <c r="C31" s="252">
        <f>+Labor!C31</f>
        <v>1</v>
      </c>
      <c r="D31" s="191">
        <f>Labor!R31</f>
        <v>0</v>
      </c>
      <c r="E31" s="118"/>
      <c r="F31" s="119"/>
      <c r="G31" s="118"/>
      <c r="H31" s="118"/>
      <c r="I31" s="120"/>
      <c r="J31" s="118"/>
      <c r="K31" s="118"/>
      <c r="L31" s="118"/>
      <c r="M31" s="118"/>
      <c r="N31" s="118"/>
    </row>
    <row r="32" spans="1:14" x14ac:dyDescent="0.25">
      <c r="A32" s="251"/>
      <c r="B32" s="251"/>
      <c r="C32" s="256"/>
      <c r="D32" s="192"/>
      <c r="E32" s="118">
        <f>D31*'Bond and Insurance Inputs'!$L$9</f>
        <v>0</v>
      </c>
      <c r="F32" s="119">
        <f>IF($C31=0,"",VLOOKUP($C31,'Bond and Insurance Inputs'!$C$9:$H$39,6,FALSE))*D31</f>
        <v>0</v>
      </c>
      <c r="G32" s="118">
        <f>D31*'Bond and Insurance Inputs'!$L$18</f>
        <v>0</v>
      </c>
      <c r="H32" s="118">
        <f>'Bond and Insurance Inputs'!$P$15</f>
        <v>0</v>
      </c>
      <c r="I32" s="120">
        <f>IF('Bond and Insurance Inputs'!$L$13="Y",D31*'Bond and Insurance Inputs'!$L$14, IF('Bond and Insurance Inputs'!$L$13="N",'Bond and Insurance Inputs'!$L$14))</f>
        <v>0</v>
      </c>
      <c r="J32" s="118">
        <f>IF(Labor!D31&lt;9500, D31*'Bond and Insurance Inputs'!$L$22, 0)</f>
        <v>0</v>
      </c>
      <c r="K32" s="118">
        <f>IF(Labor!D31&lt;7000, D31*'Bond and Insurance Inputs'!$L$28, 0)</f>
        <v>0</v>
      </c>
      <c r="L32" s="118">
        <f>IF(D31&lt;118500,D31*'Bond and Insurance Inputs'!$L$25,0)</f>
        <v>0</v>
      </c>
      <c r="M32" s="118">
        <f>'Bond and Insurance Inputs'!$L$30*D31</f>
        <v>0</v>
      </c>
      <c r="N32" s="118">
        <f>SUM(E32:M32)</f>
        <v>0</v>
      </c>
    </row>
    <row r="33" spans="1:14" x14ac:dyDescent="0.25">
      <c r="A33" s="237">
        <f>+Labor!A33</f>
        <v>0</v>
      </c>
      <c r="B33" s="237">
        <f>+Labor!B33</f>
        <v>0</v>
      </c>
      <c r="C33" s="239">
        <f>+Labor!C33</f>
        <v>1</v>
      </c>
      <c r="D33" s="193">
        <f>Labor!R33</f>
        <v>0</v>
      </c>
      <c r="E33" s="123"/>
      <c r="F33" s="124"/>
      <c r="G33" s="123"/>
      <c r="H33" s="123"/>
      <c r="I33" s="125"/>
      <c r="J33" s="123"/>
      <c r="K33" s="123"/>
      <c r="L33" s="123"/>
      <c r="M33" s="123"/>
      <c r="N33" s="123"/>
    </row>
    <row r="34" spans="1:14" x14ac:dyDescent="0.25">
      <c r="A34" s="238"/>
      <c r="B34" s="238"/>
      <c r="C34" s="240"/>
      <c r="D34" s="194"/>
      <c r="E34" s="123">
        <f>D33*'Bond and Insurance Inputs'!$L$9</f>
        <v>0</v>
      </c>
      <c r="F34" s="124">
        <f>IF($C33=0,"",VLOOKUP($C33,'Bond and Insurance Inputs'!$C$9:$H$39,6,FALSE))*D33</f>
        <v>0</v>
      </c>
      <c r="G34" s="123">
        <f>D33*'Bond and Insurance Inputs'!$L$18</f>
        <v>0</v>
      </c>
      <c r="H34" s="123">
        <f>'Bond and Insurance Inputs'!$P$15</f>
        <v>0</v>
      </c>
      <c r="I34" s="125">
        <f>IF('Bond and Insurance Inputs'!$L$13="Y",D33*'Bond and Insurance Inputs'!$L$14, IF('Bond and Insurance Inputs'!$L$13="N",'Bond and Insurance Inputs'!$L$14))</f>
        <v>0</v>
      </c>
      <c r="J34" s="123">
        <f>IF(Labor!D33&lt;9500, D33*'Bond and Insurance Inputs'!$L$22, 0)</f>
        <v>0</v>
      </c>
      <c r="K34" s="123">
        <f>IF(Labor!D33&lt;7000, D33*'Bond and Insurance Inputs'!$L$28, 0)</f>
        <v>0</v>
      </c>
      <c r="L34" s="123">
        <f>IF(D33&lt;118500,D33*'Bond and Insurance Inputs'!$L$25,0)</f>
        <v>0</v>
      </c>
      <c r="M34" s="123">
        <f>'Bond and Insurance Inputs'!$L$30*D33</f>
        <v>0</v>
      </c>
      <c r="N34" s="123">
        <f>SUM(E34:M34)</f>
        <v>0</v>
      </c>
    </row>
    <row r="35" spans="1:14" x14ac:dyDescent="0.25">
      <c r="A35" s="250">
        <f>+Labor!A35</f>
        <v>0</v>
      </c>
      <c r="B35" s="250">
        <f>+Labor!B35</f>
        <v>0</v>
      </c>
      <c r="C35" s="252">
        <f>+Labor!C35</f>
        <v>1</v>
      </c>
      <c r="D35" s="191">
        <f>Labor!R35</f>
        <v>0</v>
      </c>
      <c r="E35" s="118"/>
      <c r="F35" s="119"/>
      <c r="G35" s="118"/>
      <c r="H35" s="118"/>
      <c r="I35" s="120"/>
      <c r="J35" s="118"/>
      <c r="K35" s="118"/>
      <c r="L35" s="118"/>
      <c r="M35" s="118"/>
      <c r="N35" s="118"/>
    </row>
    <row r="36" spans="1:14" x14ac:dyDescent="0.25">
      <c r="A36" s="251"/>
      <c r="B36" s="251"/>
      <c r="C36" s="253"/>
      <c r="D36" s="192"/>
      <c r="E36" s="118">
        <f>D35*'Bond and Insurance Inputs'!$L$9</f>
        <v>0</v>
      </c>
      <c r="F36" s="119">
        <f>IF($C35=0,"",VLOOKUP($C35,'Bond and Insurance Inputs'!$C$9:$H$39,6,FALSE))*D35</f>
        <v>0</v>
      </c>
      <c r="G36" s="118">
        <f>D35*'Bond and Insurance Inputs'!$L$18</f>
        <v>0</v>
      </c>
      <c r="H36" s="118">
        <f>'Bond and Insurance Inputs'!$P$15</f>
        <v>0</v>
      </c>
      <c r="I36" s="120">
        <f>IF('Bond and Insurance Inputs'!$L$13="Y",D35*'Bond and Insurance Inputs'!$L$14, IF('Bond and Insurance Inputs'!$L$13="N",'Bond and Insurance Inputs'!$L$14))</f>
        <v>0</v>
      </c>
      <c r="J36" s="118">
        <f>IF(Labor!D35&lt;9500, D35*'Bond and Insurance Inputs'!$L$22, 0)</f>
        <v>0</v>
      </c>
      <c r="K36" s="118">
        <f>IF(Labor!D35&lt;7000, D35*'Bond and Insurance Inputs'!$L$28, 0)</f>
        <v>0</v>
      </c>
      <c r="L36" s="118">
        <f>IF(D35&lt;118500,D35*'Bond and Insurance Inputs'!$L$25,0)</f>
        <v>0</v>
      </c>
      <c r="M36" s="118">
        <f>'Bond and Insurance Inputs'!$L$30*D35</f>
        <v>0</v>
      </c>
      <c r="N36" s="118">
        <f>SUM(E36:M36)</f>
        <v>0</v>
      </c>
    </row>
    <row r="37" spans="1:14" x14ac:dyDescent="0.25">
      <c r="A37" s="237">
        <f>+Labor!A37</f>
        <v>0</v>
      </c>
      <c r="B37" s="237">
        <f>+Labor!B37</f>
        <v>0</v>
      </c>
      <c r="C37" s="239">
        <f>+Labor!C37</f>
        <v>1</v>
      </c>
      <c r="D37" s="193">
        <f>Labor!R37</f>
        <v>0</v>
      </c>
      <c r="E37" s="123"/>
      <c r="F37" s="124"/>
      <c r="G37" s="123"/>
      <c r="H37" s="123"/>
      <c r="I37" s="125"/>
      <c r="J37" s="123"/>
      <c r="K37" s="123"/>
      <c r="L37" s="123"/>
      <c r="M37" s="123"/>
      <c r="N37" s="123"/>
    </row>
    <row r="38" spans="1:14" x14ac:dyDescent="0.25">
      <c r="A38" s="238"/>
      <c r="B38" s="238"/>
      <c r="C38" s="248"/>
      <c r="D38" s="194"/>
      <c r="E38" s="123">
        <f>D37*'Bond and Insurance Inputs'!$L$9</f>
        <v>0</v>
      </c>
      <c r="F38" s="124">
        <f>IF($C37=0,"",VLOOKUP($C37,'Bond and Insurance Inputs'!$C$9:$H$39,6,FALSE))*D37</f>
        <v>0</v>
      </c>
      <c r="G38" s="123">
        <f>D37*'Bond and Insurance Inputs'!$L$18</f>
        <v>0</v>
      </c>
      <c r="H38" s="123">
        <f>'Bond and Insurance Inputs'!$P$15</f>
        <v>0</v>
      </c>
      <c r="I38" s="125">
        <f>IF('Bond and Insurance Inputs'!$L$13="Y",D37*'Bond and Insurance Inputs'!$L$14, IF('Bond and Insurance Inputs'!$L$13="N",'Bond and Insurance Inputs'!$L$14))</f>
        <v>0</v>
      </c>
      <c r="J38" s="123">
        <f>IF(Labor!D37&lt;9500, D37*'Bond and Insurance Inputs'!$L$22, 0)</f>
        <v>0</v>
      </c>
      <c r="K38" s="123">
        <f>IF(Labor!D37&lt;7000, D37*'Bond and Insurance Inputs'!$L$28, 0)</f>
        <v>0</v>
      </c>
      <c r="L38" s="123">
        <f>IF(D37&lt;118500,D37*'Bond and Insurance Inputs'!$L$25,0)</f>
        <v>0</v>
      </c>
      <c r="M38" s="123">
        <f>'Bond and Insurance Inputs'!$L$30*D37</f>
        <v>0</v>
      </c>
      <c r="N38" s="123">
        <f>SUM(E38:M38)</f>
        <v>0</v>
      </c>
    </row>
    <row r="39" spans="1:14" x14ac:dyDescent="0.25">
      <c r="A39" s="250">
        <f>+Labor!A39</f>
        <v>0</v>
      </c>
      <c r="B39" s="250">
        <f>+Labor!B39</f>
        <v>0</v>
      </c>
      <c r="C39" s="252">
        <f>+Labor!C39</f>
        <v>1</v>
      </c>
      <c r="D39" s="191">
        <f>Labor!R39</f>
        <v>0</v>
      </c>
      <c r="E39" s="118"/>
      <c r="F39" s="122"/>
      <c r="G39" s="118"/>
      <c r="H39" s="118"/>
      <c r="I39" s="120"/>
      <c r="J39" s="118"/>
      <c r="K39" s="118"/>
      <c r="L39" s="118"/>
      <c r="M39" s="118"/>
      <c r="N39" s="118"/>
    </row>
    <row r="40" spans="1:14" x14ac:dyDescent="0.25">
      <c r="A40" s="251"/>
      <c r="B40" s="251"/>
      <c r="C40" s="253"/>
      <c r="D40" s="192"/>
      <c r="E40" s="118">
        <f>D39*'Bond and Insurance Inputs'!$L$9</f>
        <v>0</v>
      </c>
      <c r="F40" s="118">
        <f>IF($C39=0,"",VLOOKUP($C39,'Bond and Insurance Inputs'!$C$9:$H$39,6,FALSE))*D39</f>
        <v>0</v>
      </c>
      <c r="G40" s="118">
        <f>D39*'Bond and Insurance Inputs'!$L$18</f>
        <v>0</v>
      </c>
      <c r="H40" s="118">
        <f>'Bond and Insurance Inputs'!$P$15</f>
        <v>0</v>
      </c>
      <c r="I40" s="120">
        <f>IF('Bond and Insurance Inputs'!$L$13="Y",D39*'Bond and Insurance Inputs'!$L$14, IF('Bond and Insurance Inputs'!$L$13="N",'Bond and Insurance Inputs'!$L$14))</f>
        <v>0</v>
      </c>
      <c r="J40" s="118">
        <f>IF(Labor!D39&lt;9500, D39*'Bond and Insurance Inputs'!$L$22, 0)</f>
        <v>0</v>
      </c>
      <c r="K40" s="118">
        <f>IF(Labor!D39&lt;7000, D39*'Bond and Insurance Inputs'!$L$28, 0)</f>
        <v>0</v>
      </c>
      <c r="L40" s="118">
        <f>IF(D39&lt;118500,D39*'Bond and Insurance Inputs'!$L$25,0)</f>
        <v>0</v>
      </c>
      <c r="M40" s="118">
        <f>'Bond and Insurance Inputs'!$L$30*D39</f>
        <v>0</v>
      </c>
      <c r="N40" s="118">
        <f t="shared" ref="N40:N70" si="0">SUM(E40:M40)</f>
        <v>0</v>
      </c>
    </row>
    <row r="41" spans="1:14" x14ac:dyDescent="0.25">
      <c r="A41" s="237">
        <f>+Labor!A41</f>
        <v>0</v>
      </c>
      <c r="B41" s="237">
        <f>+Labor!B41</f>
        <v>0</v>
      </c>
      <c r="C41" s="239">
        <f>+Labor!C41</f>
        <v>1</v>
      </c>
      <c r="D41" s="193">
        <f>Labor!R41</f>
        <v>0</v>
      </c>
      <c r="E41" s="123"/>
      <c r="F41" s="123"/>
      <c r="G41" s="123"/>
      <c r="H41" s="123"/>
      <c r="I41" s="125"/>
      <c r="J41" s="123"/>
      <c r="K41" s="123"/>
      <c r="L41" s="123"/>
      <c r="M41" s="123"/>
      <c r="N41" s="123"/>
    </row>
    <row r="42" spans="1:14" x14ac:dyDescent="0.25">
      <c r="A42" s="238"/>
      <c r="B42" s="238"/>
      <c r="C42" s="248"/>
      <c r="D42" s="194"/>
      <c r="E42" s="123">
        <f>D41*'Bond and Insurance Inputs'!$L$9</f>
        <v>0</v>
      </c>
      <c r="F42" s="123">
        <f>IF($C41=0,"",VLOOKUP($C41,'Bond and Insurance Inputs'!$C$9:$H$39,6,FALSE))*D41</f>
        <v>0</v>
      </c>
      <c r="G42" s="123">
        <f>D41*'Bond and Insurance Inputs'!$L$18</f>
        <v>0</v>
      </c>
      <c r="H42" s="123">
        <f>'Bond and Insurance Inputs'!$P$15</f>
        <v>0</v>
      </c>
      <c r="I42" s="125">
        <f>IF('Bond and Insurance Inputs'!$L$13="Y",D41*'Bond and Insurance Inputs'!$L$14, IF('Bond and Insurance Inputs'!$L$13="N",'Bond and Insurance Inputs'!$L$14))</f>
        <v>0</v>
      </c>
      <c r="J42" s="123">
        <f>IF(Labor!D41&lt;9500, D41*'Bond and Insurance Inputs'!$L$22, 0)</f>
        <v>0</v>
      </c>
      <c r="K42" s="123">
        <f>IF(Labor!D41&lt;7000, D41*'Bond and Insurance Inputs'!$L$28, 0)</f>
        <v>0</v>
      </c>
      <c r="L42" s="123">
        <f>IF(D41&lt;118500,D41*'Bond and Insurance Inputs'!$L$25,0)</f>
        <v>0</v>
      </c>
      <c r="M42" s="123">
        <f>'Bond and Insurance Inputs'!$L$30*D41</f>
        <v>0</v>
      </c>
      <c r="N42" s="123">
        <f t="shared" si="0"/>
        <v>0</v>
      </c>
    </row>
    <row r="43" spans="1:14" x14ac:dyDescent="0.25">
      <c r="A43" s="250">
        <f>+Labor!A43</f>
        <v>0</v>
      </c>
      <c r="B43" s="250">
        <f>+Labor!B43</f>
        <v>0</v>
      </c>
      <c r="C43" s="252">
        <f>+Labor!C43</f>
        <v>1</v>
      </c>
      <c r="D43" s="191">
        <f>Labor!R43</f>
        <v>0</v>
      </c>
      <c r="E43" s="118"/>
      <c r="F43" s="118"/>
      <c r="G43" s="118"/>
      <c r="H43" s="118"/>
      <c r="I43" s="120"/>
      <c r="J43" s="118"/>
      <c r="K43" s="118"/>
      <c r="L43" s="118"/>
      <c r="M43" s="118"/>
      <c r="N43" s="118"/>
    </row>
    <row r="44" spans="1:14" x14ac:dyDescent="0.25">
      <c r="A44" s="251"/>
      <c r="B44" s="251"/>
      <c r="C44" s="253"/>
      <c r="D44" s="192"/>
      <c r="E44" s="118">
        <f>D43*'Bond and Insurance Inputs'!$L$9</f>
        <v>0</v>
      </c>
      <c r="F44" s="118">
        <f>IF($C43=0,"",VLOOKUP($C43,'Bond and Insurance Inputs'!$C$9:$H$39,6,FALSE))*D43</f>
        <v>0</v>
      </c>
      <c r="G44" s="118">
        <f>D43*'Bond and Insurance Inputs'!$L$18</f>
        <v>0</v>
      </c>
      <c r="H44" s="118">
        <f>'Bond and Insurance Inputs'!$P$15</f>
        <v>0</v>
      </c>
      <c r="I44" s="120">
        <f>IF('Bond and Insurance Inputs'!$L$13="Y",D43*'Bond and Insurance Inputs'!$L$14, IF('Bond and Insurance Inputs'!$L$13="N",'Bond and Insurance Inputs'!$L$14))</f>
        <v>0</v>
      </c>
      <c r="J44" s="118">
        <f>IF(Labor!D43&lt;9500, D43*'Bond and Insurance Inputs'!$L$22, 0)</f>
        <v>0</v>
      </c>
      <c r="K44" s="118">
        <f>IF(Labor!D43&lt;7000, D43*'Bond and Insurance Inputs'!$L$28, 0)</f>
        <v>0</v>
      </c>
      <c r="L44" s="118">
        <f>IF(D43&lt;118500,D43*'Bond and Insurance Inputs'!$L$25,0)</f>
        <v>0</v>
      </c>
      <c r="M44" s="118">
        <f>'Bond and Insurance Inputs'!$L$30*D43</f>
        <v>0</v>
      </c>
      <c r="N44" s="118">
        <f t="shared" si="0"/>
        <v>0</v>
      </c>
    </row>
    <row r="45" spans="1:14" x14ac:dyDescent="0.25">
      <c r="A45" s="237">
        <f>+Labor!A45</f>
        <v>0</v>
      </c>
      <c r="B45" s="237">
        <f>+Labor!B45</f>
        <v>0</v>
      </c>
      <c r="C45" s="239">
        <f>+Labor!C45</f>
        <v>1</v>
      </c>
      <c r="D45" s="193">
        <f>Labor!R45</f>
        <v>0</v>
      </c>
      <c r="E45" s="123"/>
      <c r="F45" s="123"/>
      <c r="G45" s="123"/>
      <c r="H45" s="123"/>
      <c r="I45" s="125"/>
      <c r="J45" s="123"/>
      <c r="K45" s="123"/>
      <c r="L45" s="123"/>
      <c r="M45" s="123"/>
      <c r="N45" s="123"/>
    </row>
    <row r="46" spans="1:14" x14ac:dyDescent="0.25">
      <c r="A46" s="238"/>
      <c r="B46" s="238"/>
      <c r="C46" s="248"/>
      <c r="D46" s="194"/>
      <c r="E46" s="123">
        <f>D45*'Bond and Insurance Inputs'!$L$9</f>
        <v>0</v>
      </c>
      <c r="F46" s="123">
        <f>IF($C45=0,"",VLOOKUP($C45,'Bond and Insurance Inputs'!$C$9:$H$39,6,FALSE))*D45</f>
        <v>0</v>
      </c>
      <c r="G46" s="123">
        <f>D45*'Bond and Insurance Inputs'!$L$18</f>
        <v>0</v>
      </c>
      <c r="H46" s="123">
        <f>'Bond and Insurance Inputs'!$P$15</f>
        <v>0</v>
      </c>
      <c r="I46" s="125">
        <f>IF('Bond and Insurance Inputs'!$L$13="Y",D45*'Bond and Insurance Inputs'!$L$14, IF('Bond and Insurance Inputs'!$L$13="N",'Bond and Insurance Inputs'!$L$14))</f>
        <v>0</v>
      </c>
      <c r="J46" s="123">
        <f>IF(Labor!D45&lt;9500, D45*'Bond and Insurance Inputs'!$L$22, 0)</f>
        <v>0</v>
      </c>
      <c r="K46" s="123">
        <f>IF(Labor!D45&lt;7000, D45*'Bond and Insurance Inputs'!$L$28, 0)</f>
        <v>0</v>
      </c>
      <c r="L46" s="123">
        <f>IF(D45&lt;118500,D45*'Bond and Insurance Inputs'!$L$25,0)</f>
        <v>0</v>
      </c>
      <c r="M46" s="123">
        <f>'Bond and Insurance Inputs'!$L$30*D45</f>
        <v>0</v>
      </c>
      <c r="N46" s="123">
        <f t="shared" si="0"/>
        <v>0</v>
      </c>
    </row>
    <row r="47" spans="1:14" x14ac:dyDescent="0.25">
      <c r="A47" s="250">
        <f>+Labor!A47</f>
        <v>0</v>
      </c>
      <c r="B47" s="250">
        <f>+Labor!B47</f>
        <v>0</v>
      </c>
      <c r="C47" s="252">
        <f>+Labor!C47</f>
        <v>1</v>
      </c>
      <c r="D47" s="191">
        <f>Labor!R47</f>
        <v>0</v>
      </c>
      <c r="E47" s="118"/>
      <c r="F47" s="118"/>
      <c r="G47" s="118"/>
      <c r="H47" s="118"/>
      <c r="I47" s="120"/>
      <c r="J47" s="118"/>
      <c r="K47" s="118"/>
      <c r="L47" s="118"/>
      <c r="M47" s="118"/>
      <c r="N47" s="118"/>
    </row>
    <row r="48" spans="1:14" x14ac:dyDescent="0.25">
      <c r="A48" s="251"/>
      <c r="B48" s="251"/>
      <c r="C48" s="253"/>
      <c r="D48" s="192"/>
      <c r="E48" s="118">
        <f>D47*'Bond and Insurance Inputs'!$L$9</f>
        <v>0</v>
      </c>
      <c r="F48" s="118">
        <f>IF($C47=0,"",VLOOKUP($C47,'Bond and Insurance Inputs'!$C$9:$H$39,6,FALSE))*D47</f>
        <v>0</v>
      </c>
      <c r="G48" s="118">
        <f>D47*'Bond and Insurance Inputs'!$L$18</f>
        <v>0</v>
      </c>
      <c r="H48" s="118">
        <f>'Bond and Insurance Inputs'!$P$15</f>
        <v>0</v>
      </c>
      <c r="I48" s="120">
        <f>IF('Bond and Insurance Inputs'!$L$13="Y",D47*'Bond and Insurance Inputs'!$L$14, IF('Bond and Insurance Inputs'!$L$13="N",'Bond and Insurance Inputs'!$L$14))</f>
        <v>0</v>
      </c>
      <c r="J48" s="118">
        <f>IF(Labor!D47&lt;9500, D47*'Bond and Insurance Inputs'!$L$22, 0)</f>
        <v>0</v>
      </c>
      <c r="K48" s="118">
        <f>IF(Labor!D47&lt;7000, D47*'Bond and Insurance Inputs'!$L$28, 0)</f>
        <v>0</v>
      </c>
      <c r="L48" s="118">
        <f>IF(D47&lt;118500,D47*'Bond and Insurance Inputs'!$L$25,0)</f>
        <v>0</v>
      </c>
      <c r="M48" s="118">
        <f>'Bond and Insurance Inputs'!$L$30*D47</f>
        <v>0</v>
      </c>
      <c r="N48" s="118">
        <f t="shared" si="0"/>
        <v>0</v>
      </c>
    </row>
    <row r="49" spans="1:14" x14ac:dyDescent="0.25">
      <c r="A49" s="237">
        <f>+Labor!A49</f>
        <v>0</v>
      </c>
      <c r="B49" s="237">
        <f>+Labor!B49</f>
        <v>0</v>
      </c>
      <c r="C49" s="239">
        <f>+Labor!C49</f>
        <v>1</v>
      </c>
      <c r="D49" s="193">
        <f>Labor!R49</f>
        <v>0</v>
      </c>
      <c r="E49" s="123"/>
      <c r="F49" s="123"/>
      <c r="G49" s="123"/>
      <c r="H49" s="123"/>
      <c r="I49" s="125"/>
      <c r="J49" s="123"/>
      <c r="K49" s="123"/>
      <c r="L49" s="123"/>
      <c r="M49" s="123"/>
      <c r="N49" s="123"/>
    </row>
    <row r="50" spans="1:14" x14ac:dyDescent="0.25">
      <c r="A50" s="238"/>
      <c r="B50" s="238"/>
      <c r="C50" s="248"/>
      <c r="D50" s="194"/>
      <c r="E50" s="123">
        <f>D49*'Bond and Insurance Inputs'!$L$9</f>
        <v>0</v>
      </c>
      <c r="F50" s="123">
        <f>IF($C49=0,"",VLOOKUP($C49,'Bond and Insurance Inputs'!$C$9:$H$39,6,FALSE))*D49</f>
        <v>0</v>
      </c>
      <c r="G50" s="123">
        <f>D49*'Bond and Insurance Inputs'!$L$18</f>
        <v>0</v>
      </c>
      <c r="H50" s="123">
        <f>'Bond and Insurance Inputs'!$P$15</f>
        <v>0</v>
      </c>
      <c r="I50" s="125">
        <f>IF('Bond and Insurance Inputs'!$L$13="Y",D49*'Bond and Insurance Inputs'!$L$14, IF('Bond and Insurance Inputs'!$L$13="N",'Bond and Insurance Inputs'!$L$14))</f>
        <v>0</v>
      </c>
      <c r="J50" s="123">
        <f>IF(Labor!D49&lt;9500, D49*'Bond and Insurance Inputs'!$L$22, 0)</f>
        <v>0</v>
      </c>
      <c r="K50" s="123">
        <f>IF(Labor!D49&lt;7000, D49*'Bond and Insurance Inputs'!$L$28, 0)</f>
        <v>0</v>
      </c>
      <c r="L50" s="123">
        <f>IF(D49&lt;118500,D49*'Bond and Insurance Inputs'!$L$25,0)</f>
        <v>0</v>
      </c>
      <c r="M50" s="123">
        <f>'Bond and Insurance Inputs'!$L$30*D49</f>
        <v>0</v>
      </c>
      <c r="N50" s="123">
        <f t="shared" si="0"/>
        <v>0</v>
      </c>
    </row>
    <row r="51" spans="1:14" x14ac:dyDescent="0.25">
      <c r="A51" s="250">
        <f>+Labor!A51</f>
        <v>0</v>
      </c>
      <c r="B51" s="250">
        <f>+Labor!B51</f>
        <v>0</v>
      </c>
      <c r="C51" s="252">
        <f>+Labor!C51</f>
        <v>1</v>
      </c>
      <c r="D51" s="191">
        <f>Labor!R51</f>
        <v>0</v>
      </c>
      <c r="E51" s="118"/>
      <c r="F51" s="118"/>
      <c r="G51" s="118"/>
      <c r="H51" s="118"/>
      <c r="I51" s="120"/>
      <c r="J51" s="118"/>
      <c r="K51" s="118"/>
      <c r="L51" s="118"/>
      <c r="M51" s="118"/>
      <c r="N51" s="118"/>
    </row>
    <row r="52" spans="1:14" x14ac:dyDescent="0.25">
      <c r="A52" s="251"/>
      <c r="B52" s="251"/>
      <c r="C52" s="253"/>
      <c r="D52" s="192"/>
      <c r="E52" s="118">
        <f>D51*'Bond and Insurance Inputs'!$L$9</f>
        <v>0</v>
      </c>
      <c r="F52" s="118">
        <f>IF($C51=0,"",VLOOKUP($C51,'Bond and Insurance Inputs'!$C$9:$H$39,6,FALSE))*D51</f>
        <v>0</v>
      </c>
      <c r="G52" s="118">
        <f>D51*'Bond and Insurance Inputs'!$L$18</f>
        <v>0</v>
      </c>
      <c r="H52" s="118">
        <f>'Bond and Insurance Inputs'!$P$15</f>
        <v>0</v>
      </c>
      <c r="I52" s="120">
        <f>IF('Bond and Insurance Inputs'!$L$13="Y",D51*'Bond and Insurance Inputs'!$L$14, IF('Bond and Insurance Inputs'!$L$13="N",'Bond and Insurance Inputs'!$L$14))</f>
        <v>0</v>
      </c>
      <c r="J52" s="118">
        <f>IF(Labor!D51&lt;9500, D51*'Bond and Insurance Inputs'!$L$22, 0)</f>
        <v>0</v>
      </c>
      <c r="K52" s="118">
        <f>IF(Labor!D51&lt;7000, D51*'Bond and Insurance Inputs'!$L$28, 0)</f>
        <v>0</v>
      </c>
      <c r="L52" s="118">
        <f>IF(D51&lt;118500,D51*'Bond and Insurance Inputs'!$L$25,0)</f>
        <v>0</v>
      </c>
      <c r="M52" s="118">
        <f>'Bond and Insurance Inputs'!$L$30*D51</f>
        <v>0</v>
      </c>
      <c r="N52" s="118">
        <f t="shared" si="0"/>
        <v>0</v>
      </c>
    </row>
    <row r="53" spans="1:14" x14ac:dyDescent="0.25">
      <c r="A53" s="237">
        <f>+Labor!A53</f>
        <v>0</v>
      </c>
      <c r="B53" s="237">
        <f>+Labor!B53</f>
        <v>0</v>
      </c>
      <c r="C53" s="239">
        <f>+Labor!C53</f>
        <v>1</v>
      </c>
      <c r="D53" s="193">
        <f>Labor!R53</f>
        <v>0</v>
      </c>
      <c r="E53" s="123"/>
      <c r="F53" s="123"/>
      <c r="G53" s="123"/>
      <c r="H53" s="123"/>
      <c r="I53" s="125"/>
      <c r="J53" s="123"/>
      <c r="K53" s="123"/>
      <c r="L53" s="123"/>
      <c r="M53" s="123"/>
      <c r="N53" s="123"/>
    </row>
    <row r="54" spans="1:14" x14ac:dyDescent="0.25">
      <c r="A54" s="238"/>
      <c r="B54" s="238"/>
      <c r="C54" s="248"/>
      <c r="D54" s="194"/>
      <c r="E54" s="123">
        <f>D53*'Bond and Insurance Inputs'!$L$9</f>
        <v>0</v>
      </c>
      <c r="F54" s="123">
        <f>IF($C53=0,"",VLOOKUP($C53,'Bond and Insurance Inputs'!$C$9:$H$39,6,FALSE))*D53</f>
        <v>0</v>
      </c>
      <c r="G54" s="123">
        <f>D53*'Bond and Insurance Inputs'!$L$18</f>
        <v>0</v>
      </c>
      <c r="H54" s="123">
        <f>'Bond and Insurance Inputs'!$P$15</f>
        <v>0</v>
      </c>
      <c r="I54" s="125">
        <f>IF('Bond and Insurance Inputs'!$L$13="Y",D53*'Bond and Insurance Inputs'!$L$14, IF('Bond and Insurance Inputs'!$L$13="N",'Bond and Insurance Inputs'!$L$14))</f>
        <v>0</v>
      </c>
      <c r="J54" s="123">
        <f>IF(Labor!D53&lt;9500, D53*'Bond and Insurance Inputs'!$L$22, 0)</f>
        <v>0</v>
      </c>
      <c r="K54" s="123">
        <f>IF(Labor!D53&lt;7000, D53*'Bond and Insurance Inputs'!$L$28, 0)</f>
        <v>0</v>
      </c>
      <c r="L54" s="123">
        <f>IF(D53&lt;118500,D53*'Bond and Insurance Inputs'!$L$25,0)</f>
        <v>0</v>
      </c>
      <c r="M54" s="123">
        <f>'Bond and Insurance Inputs'!$L$30*D53</f>
        <v>0</v>
      </c>
      <c r="N54" s="123">
        <f t="shared" si="0"/>
        <v>0</v>
      </c>
    </row>
    <row r="55" spans="1:14" x14ac:dyDescent="0.25">
      <c r="A55" s="250">
        <f>+Labor!A55</f>
        <v>0</v>
      </c>
      <c r="B55" s="250">
        <f>+Labor!B55</f>
        <v>0</v>
      </c>
      <c r="C55" s="252">
        <f>+Labor!C55</f>
        <v>1</v>
      </c>
      <c r="D55" s="191">
        <f>Labor!R55</f>
        <v>0</v>
      </c>
      <c r="E55" s="118"/>
      <c r="F55" s="118"/>
      <c r="G55" s="118"/>
      <c r="H55" s="118"/>
      <c r="I55" s="120"/>
      <c r="J55" s="118"/>
      <c r="K55" s="118"/>
      <c r="L55" s="118"/>
      <c r="M55" s="118"/>
      <c r="N55" s="118"/>
    </row>
    <row r="56" spans="1:14" x14ac:dyDescent="0.25">
      <c r="A56" s="251"/>
      <c r="B56" s="251"/>
      <c r="C56" s="253"/>
      <c r="D56" s="192"/>
      <c r="E56" s="118">
        <f>D55*'Bond and Insurance Inputs'!$L$9</f>
        <v>0</v>
      </c>
      <c r="F56" s="118">
        <f>IF($C55=0,"",VLOOKUP($C55,'Bond and Insurance Inputs'!$C$9:$H$39,6,FALSE))*D55</f>
        <v>0</v>
      </c>
      <c r="G56" s="118">
        <f>D55*'Bond and Insurance Inputs'!$L$18</f>
        <v>0</v>
      </c>
      <c r="H56" s="118">
        <f>'Bond and Insurance Inputs'!$P$15</f>
        <v>0</v>
      </c>
      <c r="I56" s="120">
        <f>IF('Bond and Insurance Inputs'!$L$13="Y",D55*'Bond and Insurance Inputs'!$L$14, IF('Bond and Insurance Inputs'!$L$13="N",'Bond and Insurance Inputs'!$L$14))</f>
        <v>0</v>
      </c>
      <c r="J56" s="118">
        <f>IF(Labor!D55&lt;9500, D55*'Bond and Insurance Inputs'!$L$22, 0)</f>
        <v>0</v>
      </c>
      <c r="K56" s="118">
        <f>IF(Labor!D55&lt;7000, D55*'Bond and Insurance Inputs'!$L$28, 0)</f>
        <v>0</v>
      </c>
      <c r="L56" s="118">
        <f>IF(D55&lt;118500,D55*'Bond and Insurance Inputs'!$L$25,0)</f>
        <v>0</v>
      </c>
      <c r="M56" s="118">
        <f>'Bond and Insurance Inputs'!$L$30*D55</f>
        <v>0</v>
      </c>
      <c r="N56" s="118">
        <f t="shared" si="0"/>
        <v>0</v>
      </c>
    </row>
    <row r="57" spans="1:14" x14ac:dyDescent="0.25">
      <c r="A57" s="237">
        <f>+Labor!A57</f>
        <v>0</v>
      </c>
      <c r="B57" s="237">
        <f>+Labor!B57</f>
        <v>0</v>
      </c>
      <c r="C57" s="239">
        <f>+Labor!C57</f>
        <v>1</v>
      </c>
      <c r="D57" s="193">
        <f>Labor!R57</f>
        <v>0</v>
      </c>
      <c r="E57" s="123"/>
      <c r="F57" s="123"/>
      <c r="G57" s="123"/>
      <c r="H57" s="123"/>
      <c r="I57" s="125"/>
      <c r="J57" s="123"/>
      <c r="K57" s="123"/>
      <c r="L57" s="123"/>
      <c r="M57" s="123"/>
      <c r="N57" s="123"/>
    </row>
    <row r="58" spans="1:14" x14ac:dyDescent="0.25">
      <c r="A58" s="238"/>
      <c r="B58" s="238"/>
      <c r="C58" s="248"/>
      <c r="D58" s="194"/>
      <c r="E58" s="123">
        <f>D57*'Bond and Insurance Inputs'!$L$9</f>
        <v>0</v>
      </c>
      <c r="F58" s="123">
        <f>IF($C57=0,"",VLOOKUP($C57,'Bond and Insurance Inputs'!$C$9:$H$39,6,FALSE))*D57</f>
        <v>0</v>
      </c>
      <c r="G58" s="123">
        <f>D57*'Bond and Insurance Inputs'!$L$18</f>
        <v>0</v>
      </c>
      <c r="H58" s="123">
        <f>'Bond and Insurance Inputs'!$P$15</f>
        <v>0</v>
      </c>
      <c r="I58" s="125">
        <f>IF('Bond and Insurance Inputs'!$L$13="Y",D57*'Bond and Insurance Inputs'!$L$14, IF('Bond and Insurance Inputs'!$L$13="N",'Bond and Insurance Inputs'!$L$14))</f>
        <v>0</v>
      </c>
      <c r="J58" s="123">
        <f>IF(Labor!D57&lt;9500, D57*'Bond and Insurance Inputs'!$L$22, 0)</f>
        <v>0</v>
      </c>
      <c r="K58" s="123">
        <f>IF(Labor!D57&lt;7000, D57*'Bond and Insurance Inputs'!$L$28, 0)</f>
        <v>0</v>
      </c>
      <c r="L58" s="123">
        <f>IF(D57&lt;118500,D57*'Bond and Insurance Inputs'!$L$25,0)</f>
        <v>0</v>
      </c>
      <c r="M58" s="123">
        <f>'Bond and Insurance Inputs'!$L$30*D57</f>
        <v>0</v>
      </c>
      <c r="N58" s="123">
        <f t="shared" si="0"/>
        <v>0</v>
      </c>
    </row>
    <row r="59" spans="1:14" x14ac:dyDescent="0.25">
      <c r="A59" s="250">
        <f>+Labor!A59</f>
        <v>0</v>
      </c>
      <c r="B59" s="250">
        <f>+Labor!B59</f>
        <v>0</v>
      </c>
      <c r="C59" s="252">
        <f>+Labor!C59</f>
        <v>1</v>
      </c>
      <c r="D59" s="191">
        <f>Labor!R59</f>
        <v>0</v>
      </c>
      <c r="E59" s="118"/>
      <c r="F59" s="118"/>
      <c r="G59" s="118"/>
      <c r="H59" s="118"/>
      <c r="I59" s="120"/>
      <c r="J59" s="118"/>
      <c r="K59" s="118"/>
      <c r="L59" s="118"/>
      <c r="M59" s="118"/>
      <c r="N59" s="118"/>
    </row>
    <row r="60" spans="1:14" x14ac:dyDescent="0.25">
      <c r="A60" s="251"/>
      <c r="B60" s="251"/>
      <c r="C60" s="253"/>
      <c r="D60" s="192"/>
      <c r="E60" s="118">
        <f>D59*'Bond and Insurance Inputs'!$L$9</f>
        <v>0</v>
      </c>
      <c r="F60" s="118">
        <f>IF($C59=0,"",VLOOKUP($C59,'Bond and Insurance Inputs'!$C$9:$H$39,6,FALSE))*D59</f>
        <v>0</v>
      </c>
      <c r="G60" s="118">
        <f>D59*'Bond and Insurance Inputs'!$L$18</f>
        <v>0</v>
      </c>
      <c r="H60" s="118">
        <f>'Bond and Insurance Inputs'!$P$15</f>
        <v>0</v>
      </c>
      <c r="I60" s="120">
        <f>IF('Bond and Insurance Inputs'!$L$13="Y",D59*'Bond and Insurance Inputs'!$L$14, IF('Bond and Insurance Inputs'!$L$13="N",'Bond and Insurance Inputs'!$L$14))</f>
        <v>0</v>
      </c>
      <c r="J60" s="118">
        <f>IF(Labor!D59&lt;9500, D59*'Bond and Insurance Inputs'!$L$22, 0)</f>
        <v>0</v>
      </c>
      <c r="K60" s="118">
        <f>IF(Labor!D59&lt;7000, D59*'Bond and Insurance Inputs'!$L$28, 0)</f>
        <v>0</v>
      </c>
      <c r="L60" s="118">
        <f>IF(D59&lt;118500,D59*'Bond and Insurance Inputs'!$L$25,0)</f>
        <v>0</v>
      </c>
      <c r="M60" s="118">
        <f>'Bond and Insurance Inputs'!$L$30*D59</f>
        <v>0</v>
      </c>
      <c r="N60" s="118">
        <f t="shared" si="0"/>
        <v>0</v>
      </c>
    </row>
    <row r="61" spans="1:14" x14ac:dyDescent="0.25">
      <c r="A61" s="237">
        <f>+Labor!A61</f>
        <v>0</v>
      </c>
      <c r="B61" s="237">
        <f>+Labor!B61</f>
        <v>0</v>
      </c>
      <c r="C61" s="239">
        <f>+Labor!C61</f>
        <v>1</v>
      </c>
      <c r="D61" s="193">
        <f>Labor!R61</f>
        <v>0</v>
      </c>
      <c r="E61" s="123"/>
      <c r="F61" s="123"/>
      <c r="G61" s="123"/>
      <c r="H61" s="123"/>
      <c r="I61" s="125"/>
      <c r="J61" s="123"/>
      <c r="K61" s="123"/>
      <c r="L61" s="123"/>
      <c r="M61" s="123"/>
      <c r="N61" s="123"/>
    </row>
    <row r="62" spans="1:14" x14ac:dyDescent="0.25">
      <c r="A62" s="238"/>
      <c r="B62" s="238"/>
      <c r="C62" s="248"/>
      <c r="D62" s="194"/>
      <c r="E62" s="123">
        <f>D61*'Bond and Insurance Inputs'!$L$9</f>
        <v>0</v>
      </c>
      <c r="F62" s="123">
        <f>IF($C61=0,"",VLOOKUP($C61,'Bond and Insurance Inputs'!$C$9:$H$39,6,FALSE))*D61</f>
        <v>0</v>
      </c>
      <c r="G62" s="123">
        <f>D61*'Bond and Insurance Inputs'!$L$18</f>
        <v>0</v>
      </c>
      <c r="H62" s="123">
        <f>'Bond and Insurance Inputs'!$P$15</f>
        <v>0</v>
      </c>
      <c r="I62" s="125">
        <f>IF('Bond and Insurance Inputs'!$L$13="Y",D61*'Bond and Insurance Inputs'!$L$14, IF('Bond and Insurance Inputs'!$L$13="N",'Bond and Insurance Inputs'!$L$14))</f>
        <v>0</v>
      </c>
      <c r="J62" s="123">
        <f>IF(Labor!D61&lt;9500, D61*'Bond and Insurance Inputs'!$L$22, 0)</f>
        <v>0</v>
      </c>
      <c r="K62" s="123">
        <f>IF(Labor!D61&lt;7000, D61*'Bond and Insurance Inputs'!$L$28, 0)</f>
        <v>0</v>
      </c>
      <c r="L62" s="123">
        <f>IF(D61&lt;118500,D61*'Bond and Insurance Inputs'!$L$25,0)</f>
        <v>0</v>
      </c>
      <c r="M62" s="123">
        <f>'Bond and Insurance Inputs'!$L$30*D61</f>
        <v>0</v>
      </c>
      <c r="N62" s="123">
        <f t="shared" si="0"/>
        <v>0</v>
      </c>
    </row>
    <row r="63" spans="1:14" x14ac:dyDescent="0.25">
      <c r="A63" s="250">
        <f>+Labor!A63</f>
        <v>0</v>
      </c>
      <c r="B63" s="250">
        <f>+Labor!B63</f>
        <v>0</v>
      </c>
      <c r="C63" s="252">
        <f>+Labor!C63</f>
        <v>1</v>
      </c>
      <c r="D63" s="191">
        <f>Labor!R63</f>
        <v>0</v>
      </c>
      <c r="E63" s="118"/>
      <c r="F63" s="118"/>
      <c r="G63" s="118"/>
      <c r="H63" s="118"/>
      <c r="I63" s="120"/>
      <c r="J63" s="118"/>
      <c r="K63" s="118"/>
      <c r="L63" s="118"/>
      <c r="M63" s="118"/>
      <c r="N63" s="118"/>
    </row>
    <row r="64" spans="1:14" x14ac:dyDescent="0.25">
      <c r="A64" s="251"/>
      <c r="B64" s="251"/>
      <c r="C64" s="253"/>
      <c r="D64" s="192"/>
      <c r="E64" s="118">
        <f>D63*'Bond and Insurance Inputs'!$L$9</f>
        <v>0</v>
      </c>
      <c r="F64" s="118">
        <f>IF($C63=0,"",VLOOKUP($C63,'Bond and Insurance Inputs'!$C$9:$H$39,6,FALSE))*D63</f>
        <v>0</v>
      </c>
      <c r="G64" s="118">
        <f>D63*'Bond and Insurance Inputs'!$L$18</f>
        <v>0</v>
      </c>
      <c r="H64" s="118">
        <f>'Bond and Insurance Inputs'!$P$15</f>
        <v>0</v>
      </c>
      <c r="I64" s="120">
        <f>IF('Bond and Insurance Inputs'!$L$13="Y",D63*'Bond and Insurance Inputs'!$L$14, IF('Bond and Insurance Inputs'!$L$13="N",'Bond and Insurance Inputs'!$L$14))</f>
        <v>0</v>
      </c>
      <c r="J64" s="118">
        <f>IF(Labor!D63&lt;9500, D63*'Bond and Insurance Inputs'!$L$22, 0)</f>
        <v>0</v>
      </c>
      <c r="K64" s="118">
        <f>IF(Labor!D63&lt;7000, D63*'Bond and Insurance Inputs'!$L$28, 0)</f>
        <v>0</v>
      </c>
      <c r="L64" s="118">
        <f>IF(D63&lt;118500,D63*'Bond and Insurance Inputs'!$L$25,0)</f>
        <v>0</v>
      </c>
      <c r="M64" s="118">
        <f>'Bond and Insurance Inputs'!$L$30*D63</f>
        <v>0</v>
      </c>
      <c r="N64" s="118">
        <f t="shared" si="0"/>
        <v>0</v>
      </c>
    </row>
    <row r="65" spans="1:15" x14ac:dyDescent="0.25">
      <c r="A65" s="237">
        <f>+Labor!A65</f>
        <v>0</v>
      </c>
      <c r="B65" s="237">
        <f>+Labor!B65</f>
        <v>0</v>
      </c>
      <c r="C65" s="239">
        <f>+Labor!C65</f>
        <v>1</v>
      </c>
      <c r="D65" s="193">
        <f>Labor!R65</f>
        <v>0</v>
      </c>
      <c r="E65" s="123"/>
      <c r="F65" s="123"/>
      <c r="G65" s="123"/>
      <c r="H65" s="123"/>
      <c r="I65" s="125"/>
      <c r="J65" s="123"/>
      <c r="K65" s="123"/>
      <c r="L65" s="123"/>
      <c r="M65" s="123"/>
      <c r="N65" s="123"/>
    </row>
    <row r="66" spans="1:15" x14ac:dyDescent="0.25">
      <c r="A66" s="238"/>
      <c r="B66" s="238"/>
      <c r="C66" s="248"/>
      <c r="D66" s="194"/>
      <c r="E66" s="123">
        <f>D65*'Bond and Insurance Inputs'!$L$9</f>
        <v>0</v>
      </c>
      <c r="F66" s="123">
        <f>IF($C65=0,"",VLOOKUP($C65,'Bond and Insurance Inputs'!$C$9:$H$39,6,FALSE))*D65</f>
        <v>0</v>
      </c>
      <c r="G66" s="123">
        <f>D65*'Bond and Insurance Inputs'!$L$18</f>
        <v>0</v>
      </c>
      <c r="H66" s="123">
        <f>'Bond and Insurance Inputs'!$P$15</f>
        <v>0</v>
      </c>
      <c r="I66" s="125">
        <f>IF('Bond and Insurance Inputs'!$L$13="Y",D65*'Bond and Insurance Inputs'!$L$14, IF('Bond and Insurance Inputs'!$L$13="N",'Bond and Insurance Inputs'!$L$14))</f>
        <v>0</v>
      </c>
      <c r="J66" s="123">
        <f>IF(Labor!D65&lt;9500, D65*'Bond and Insurance Inputs'!$L$22, 0)</f>
        <v>0</v>
      </c>
      <c r="K66" s="123">
        <f>IF(Labor!D65&lt;7000, D65*'Bond and Insurance Inputs'!$L$28, 0)</f>
        <v>0</v>
      </c>
      <c r="L66" s="123">
        <f>IF(D65&lt;118500,D65*'Bond and Insurance Inputs'!$L$25,0)</f>
        <v>0</v>
      </c>
      <c r="M66" s="123">
        <f>'Bond and Insurance Inputs'!$L$30*D65</f>
        <v>0</v>
      </c>
      <c r="N66" s="123">
        <f t="shared" si="0"/>
        <v>0</v>
      </c>
    </row>
    <row r="67" spans="1:15" x14ac:dyDescent="0.25">
      <c r="A67" s="250">
        <f>+Labor!A67</f>
        <v>0</v>
      </c>
      <c r="B67" s="250">
        <f>+Labor!B67</f>
        <v>0</v>
      </c>
      <c r="C67" s="252">
        <f>+Labor!C67</f>
        <v>1</v>
      </c>
      <c r="D67" s="191">
        <f>Labor!R67</f>
        <v>0</v>
      </c>
      <c r="E67" s="118"/>
      <c r="F67" s="118"/>
      <c r="G67" s="118"/>
      <c r="H67" s="118"/>
      <c r="I67" s="120"/>
      <c r="J67" s="118"/>
      <c r="K67" s="118"/>
      <c r="L67" s="118"/>
      <c r="M67" s="118"/>
      <c r="N67" s="118"/>
    </row>
    <row r="68" spans="1:15" x14ac:dyDescent="0.25">
      <c r="A68" s="251"/>
      <c r="B68" s="251"/>
      <c r="C68" s="253"/>
      <c r="D68" s="192"/>
      <c r="E68" s="118">
        <f>D67*'Bond and Insurance Inputs'!$L$9</f>
        <v>0</v>
      </c>
      <c r="F68" s="118">
        <f>IF($C67=0,"",VLOOKUP($C67,'Bond and Insurance Inputs'!$C$9:$H$39,6,FALSE))*D67</f>
        <v>0</v>
      </c>
      <c r="G68" s="118">
        <f>D67*'Bond and Insurance Inputs'!$L$18</f>
        <v>0</v>
      </c>
      <c r="H68" s="118">
        <f>'Bond and Insurance Inputs'!$P$15</f>
        <v>0</v>
      </c>
      <c r="I68" s="120">
        <f>IF('Bond and Insurance Inputs'!$L$13="Y",D67*'Bond and Insurance Inputs'!$L$14, IF('Bond and Insurance Inputs'!$L$13="N",'Bond and Insurance Inputs'!$L$14))</f>
        <v>0</v>
      </c>
      <c r="J68" s="118">
        <f>IF(Labor!D67&lt;9500, D67*'Bond and Insurance Inputs'!$L$22, 0)</f>
        <v>0</v>
      </c>
      <c r="K68" s="118">
        <f>IF(Labor!D67&lt;7000, D67*'Bond and Insurance Inputs'!$L$28, 0)</f>
        <v>0</v>
      </c>
      <c r="L68" s="118">
        <f>IF(D67&lt;118500,D67*'Bond and Insurance Inputs'!$L$25,0)</f>
        <v>0</v>
      </c>
      <c r="M68" s="118">
        <f>'Bond and Insurance Inputs'!$L$30*D67</f>
        <v>0</v>
      </c>
      <c r="N68" s="118">
        <f t="shared" si="0"/>
        <v>0</v>
      </c>
    </row>
    <row r="69" spans="1:15" x14ac:dyDescent="0.25">
      <c r="A69" s="237">
        <f>+Labor!A69</f>
        <v>0</v>
      </c>
      <c r="B69" s="237">
        <f>+Labor!B69</f>
        <v>0</v>
      </c>
      <c r="C69" s="239">
        <f>+Labor!C69</f>
        <v>1</v>
      </c>
      <c r="D69" s="193">
        <v>0</v>
      </c>
      <c r="E69" s="123"/>
      <c r="F69" s="123"/>
      <c r="G69" s="123"/>
      <c r="H69" s="123"/>
      <c r="I69" s="125"/>
      <c r="J69" s="123"/>
      <c r="K69" s="123"/>
      <c r="L69" s="123"/>
      <c r="M69" s="123"/>
      <c r="N69" s="123"/>
    </row>
    <row r="70" spans="1:15" x14ac:dyDescent="0.25">
      <c r="A70" s="238"/>
      <c r="B70" s="238"/>
      <c r="C70" s="240"/>
      <c r="D70" s="194"/>
      <c r="E70" s="123">
        <f>D69*'Bond and Insurance Inputs'!$L$9</f>
        <v>0</v>
      </c>
      <c r="F70" s="123">
        <f>IF($C69=0,"",VLOOKUP($C69,'Bond and Insurance Inputs'!$C$9:$H$39,6,FALSE))*D69</f>
        <v>0</v>
      </c>
      <c r="G70" s="123">
        <f>D69*'Bond and Insurance Inputs'!$L$18</f>
        <v>0</v>
      </c>
      <c r="H70" s="123">
        <f>'Bond and Insurance Inputs'!$P$15</f>
        <v>0</v>
      </c>
      <c r="I70" s="125">
        <f>IF('Bond and Insurance Inputs'!$L$13="Y",D69*'Bond and Insurance Inputs'!$L$14, IF('Bond and Insurance Inputs'!$L$13="N",'Bond and Insurance Inputs'!$L$14))</f>
        <v>0</v>
      </c>
      <c r="J70" s="123">
        <f>IF(Labor!D69&lt;9500, D69*'Bond and Insurance Inputs'!$L$22, 0)</f>
        <v>0</v>
      </c>
      <c r="K70" s="123">
        <f>IF(Labor!D69&lt;7000, D69*'Bond and Insurance Inputs'!$L$28, 0)</f>
        <v>0</v>
      </c>
      <c r="L70" s="123">
        <f>IF(D69&lt;118500,D69*'Bond and Insurance Inputs'!$L$25,0)</f>
        <v>0</v>
      </c>
      <c r="M70" s="123">
        <f>'Bond and Insurance Inputs'!$L$30*D69</f>
        <v>0</v>
      </c>
      <c r="N70" s="123">
        <f t="shared" si="0"/>
        <v>0</v>
      </c>
    </row>
    <row r="71" spans="1:15" x14ac:dyDescent="0.25">
      <c r="C71" s="6"/>
      <c r="D71" s="15"/>
      <c r="E71" s="6"/>
      <c r="K71" s="16" t="s">
        <v>59</v>
      </c>
      <c r="L71" s="13"/>
      <c r="M71" s="13"/>
      <c r="N71" s="14">
        <f>SUM(N9:N70)</f>
        <v>0</v>
      </c>
    </row>
    <row r="72" spans="1:15" x14ac:dyDescent="0.25">
      <c r="K72" s="17" t="s">
        <v>61</v>
      </c>
      <c r="L72" s="13"/>
      <c r="M72" s="13"/>
      <c r="N72" s="14">
        <f>+N71*0.11</f>
        <v>0</v>
      </c>
    </row>
    <row r="73" spans="1:15" x14ac:dyDescent="0.25">
      <c r="A73" s="9" t="s">
        <v>45</v>
      </c>
      <c r="K73" s="16" t="s">
        <v>60</v>
      </c>
      <c r="L73" s="13"/>
      <c r="M73" s="13"/>
      <c r="N73" s="14">
        <f>+N71+N72</f>
        <v>0</v>
      </c>
    </row>
    <row r="75" spans="1:15" x14ac:dyDescent="0.25">
      <c r="A75" s="9" t="s">
        <v>120</v>
      </c>
      <c r="N75" s="31" t="s">
        <v>68</v>
      </c>
      <c r="O75" s="18"/>
    </row>
    <row r="76" spans="1:15" x14ac:dyDescent="0.25">
      <c r="A76" s="9" t="s">
        <v>121</v>
      </c>
    </row>
    <row r="77" spans="1:15" x14ac:dyDescent="0.25">
      <c r="A77" s="9" t="s">
        <v>122</v>
      </c>
    </row>
    <row r="78" spans="1:15" x14ac:dyDescent="0.25">
      <c r="A78" s="9" t="s">
        <v>123</v>
      </c>
    </row>
    <row r="79" spans="1:15" x14ac:dyDescent="0.25">
      <c r="A79" s="9" t="s">
        <v>124</v>
      </c>
    </row>
    <row r="80" spans="1:15" x14ac:dyDescent="0.25">
      <c r="A80" s="9" t="s">
        <v>125</v>
      </c>
    </row>
    <row r="81" spans="1:1" x14ac:dyDescent="0.25">
      <c r="A81" s="9" t="s">
        <v>127</v>
      </c>
    </row>
    <row r="82" spans="1:1" x14ac:dyDescent="0.25">
      <c r="A82" s="9" t="s">
        <v>126</v>
      </c>
    </row>
  </sheetData>
  <mergeCells count="133">
    <mergeCell ref="A57:A58"/>
    <mergeCell ref="B57:B58"/>
    <mergeCell ref="C57:C58"/>
    <mergeCell ref="A63:A64"/>
    <mergeCell ref="B63:B64"/>
    <mergeCell ref="C63:C64"/>
    <mergeCell ref="A61:A62"/>
    <mergeCell ref="B61:B62"/>
    <mergeCell ref="C61:C62"/>
    <mergeCell ref="A59:A60"/>
    <mergeCell ref="B59:B60"/>
    <mergeCell ref="C59:C60"/>
    <mergeCell ref="A69:A70"/>
    <mergeCell ref="B69:B70"/>
    <mergeCell ref="C69:C70"/>
    <mergeCell ref="A67:A68"/>
    <mergeCell ref="B67:B68"/>
    <mergeCell ref="C67:C68"/>
    <mergeCell ref="A65:A66"/>
    <mergeCell ref="B65:B66"/>
    <mergeCell ref="C65:C66"/>
    <mergeCell ref="A55:A56"/>
    <mergeCell ref="B55:B56"/>
    <mergeCell ref="C55:C56"/>
    <mergeCell ref="A53:A54"/>
    <mergeCell ref="B53:B54"/>
    <mergeCell ref="C53:C54"/>
    <mergeCell ref="A51:A52"/>
    <mergeCell ref="B51:B52"/>
    <mergeCell ref="C51:C52"/>
    <mergeCell ref="A49:A50"/>
    <mergeCell ref="B49:B50"/>
    <mergeCell ref="C49:C50"/>
    <mergeCell ref="A47:A48"/>
    <mergeCell ref="B47:B48"/>
    <mergeCell ref="C47:C48"/>
    <mergeCell ref="A45:A46"/>
    <mergeCell ref="B45:B46"/>
    <mergeCell ref="C45:C46"/>
    <mergeCell ref="A43:A44"/>
    <mergeCell ref="B43:B44"/>
    <mergeCell ref="C43:C44"/>
    <mergeCell ref="A41:A42"/>
    <mergeCell ref="B41:B42"/>
    <mergeCell ref="C41:C42"/>
    <mergeCell ref="A39:A40"/>
    <mergeCell ref="B39:B40"/>
    <mergeCell ref="C39:C40"/>
    <mergeCell ref="A37:A38"/>
    <mergeCell ref="B37:B38"/>
    <mergeCell ref="C37:C38"/>
    <mergeCell ref="A35:A36"/>
    <mergeCell ref="B35:B36"/>
    <mergeCell ref="C35:C36"/>
    <mergeCell ref="A33:A34"/>
    <mergeCell ref="B33:B34"/>
    <mergeCell ref="C33:C34"/>
    <mergeCell ref="A31:A32"/>
    <mergeCell ref="B31:B32"/>
    <mergeCell ref="C31:C32"/>
    <mergeCell ref="A29:A30"/>
    <mergeCell ref="B29:B30"/>
    <mergeCell ref="C29:C30"/>
    <mergeCell ref="A27:A28"/>
    <mergeCell ref="B27:B28"/>
    <mergeCell ref="C27:C28"/>
    <mergeCell ref="A25:A26"/>
    <mergeCell ref="B25:B26"/>
    <mergeCell ref="C25:C26"/>
    <mergeCell ref="A23:A24"/>
    <mergeCell ref="B23:B24"/>
    <mergeCell ref="C23:C24"/>
    <mergeCell ref="A21:A22"/>
    <mergeCell ref="B21:B22"/>
    <mergeCell ref="C21:C22"/>
    <mergeCell ref="A19:A20"/>
    <mergeCell ref="B19:B20"/>
    <mergeCell ref="C19:C20"/>
    <mergeCell ref="A17:A18"/>
    <mergeCell ref="B17:B18"/>
    <mergeCell ref="C17:C18"/>
    <mergeCell ref="A15:A16"/>
    <mergeCell ref="B15:B16"/>
    <mergeCell ref="C15:C16"/>
    <mergeCell ref="M3:N3"/>
    <mergeCell ref="E7:M7"/>
    <mergeCell ref="A9:A10"/>
    <mergeCell ref="B9:B10"/>
    <mergeCell ref="C9:C10"/>
    <mergeCell ref="E4:J5"/>
    <mergeCell ref="L6:M6"/>
    <mergeCell ref="M4:N5"/>
    <mergeCell ref="A13:A14"/>
    <mergeCell ref="B13:B14"/>
    <mergeCell ref="C13:C14"/>
    <mergeCell ref="A3:B3"/>
    <mergeCell ref="A4:B4"/>
    <mergeCell ref="A5:B5"/>
    <mergeCell ref="A11:A12"/>
    <mergeCell ref="B11:B12"/>
    <mergeCell ref="C11:C12"/>
    <mergeCell ref="A7:B7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69:D7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</mergeCells>
  <pageMargins left="0.7" right="0.7" top="0.75" bottom="0.75" header="0.3" footer="0.3"/>
  <pageSetup scale="56" fitToHeight="0" orientation="portrait" r:id="rId1"/>
  <headerFooter>
    <oddFooter>&amp;CMichigan Department 
of Transportation 
1101E  (05/15)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P75"/>
  <sheetViews>
    <sheetView topLeftCell="A40" zoomScale="85" zoomScaleNormal="85" workbookViewId="0">
      <selection activeCell="M5" sqref="M5:O6"/>
    </sheetView>
  </sheetViews>
  <sheetFormatPr defaultRowHeight="15" x14ac:dyDescent="0.25"/>
  <cols>
    <col min="1" max="1" width="12.7109375" style="40" customWidth="1"/>
    <col min="2" max="2" width="16.28515625" style="40" customWidth="1"/>
    <col min="3" max="3" width="10.140625" style="40" customWidth="1"/>
    <col min="4" max="9" width="9.140625" style="40"/>
    <col min="10" max="10" width="9.140625" style="40" customWidth="1"/>
    <col min="11" max="11" width="9.140625" style="40"/>
    <col min="12" max="12" width="8.140625" style="40" customWidth="1"/>
    <col min="13" max="13" width="9.140625" style="40" customWidth="1"/>
    <col min="14" max="16384" width="9.140625" style="40"/>
  </cols>
  <sheetData>
    <row r="2" spans="1:15" x14ac:dyDescent="0.25">
      <c r="A2" s="40" t="s">
        <v>115</v>
      </c>
      <c r="B2" s="40">
        <f>Summary!H8</f>
        <v>0</v>
      </c>
    </row>
    <row r="3" spans="1:15" ht="15.75" customHeight="1" thickBot="1" x14ac:dyDescent="0.3">
      <c r="A3" s="160" t="s">
        <v>102</v>
      </c>
      <c r="B3" s="160"/>
      <c r="C3" s="199" t="s">
        <v>21</v>
      </c>
      <c r="D3" s="144"/>
      <c r="E3" s="144"/>
      <c r="F3" s="144"/>
      <c r="G3" s="144"/>
      <c r="H3" s="144"/>
      <c r="I3" s="144"/>
      <c r="J3" s="144"/>
      <c r="K3" s="144"/>
      <c r="L3" s="144"/>
      <c r="M3" s="38"/>
      <c r="N3" s="38"/>
      <c r="O3" s="39" t="s">
        <v>42</v>
      </c>
    </row>
    <row r="4" spans="1:15" ht="15" customHeight="1" x14ac:dyDescent="0.25">
      <c r="A4" s="160" t="s">
        <v>103</v>
      </c>
      <c r="B4" s="160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207" t="str">
        <f>Summary!$N$4</f>
        <v>WEEK ENDING</v>
      </c>
      <c r="N4" s="208"/>
      <c r="O4" s="209"/>
    </row>
    <row r="5" spans="1:15" ht="15" customHeight="1" x14ac:dyDescent="0.25">
      <c r="A5" s="160" t="s">
        <v>104</v>
      </c>
      <c r="B5" s="160"/>
      <c r="F5" s="257"/>
      <c r="G5" s="257"/>
      <c r="H5" s="257"/>
      <c r="M5" s="200">
        <f>Summary!N5</f>
        <v>42432</v>
      </c>
      <c r="N5" s="202"/>
      <c r="O5" s="203"/>
    </row>
    <row r="6" spans="1:15" ht="15.75" customHeight="1" thickBot="1" x14ac:dyDescent="0.3">
      <c r="F6" s="40" t="s">
        <v>73</v>
      </c>
      <c r="M6" s="204"/>
      <c r="N6" s="205"/>
      <c r="O6" s="206"/>
    </row>
    <row r="7" spans="1:15" x14ac:dyDescent="0.25">
      <c r="D7" s="269" t="s">
        <v>26</v>
      </c>
      <c r="E7" s="274"/>
      <c r="F7" s="274"/>
      <c r="G7" s="274"/>
      <c r="H7" s="274"/>
      <c r="I7" s="274"/>
      <c r="J7" s="273"/>
      <c r="K7" s="75" t="s">
        <v>9</v>
      </c>
      <c r="L7" s="42"/>
      <c r="M7" s="210" t="s">
        <v>20</v>
      </c>
      <c r="N7" s="211"/>
      <c r="O7" s="39" t="s">
        <v>95</v>
      </c>
    </row>
    <row r="8" spans="1:15" x14ac:dyDescent="0.25">
      <c r="A8" s="229" t="s">
        <v>36</v>
      </c>
      <c r="B8" s="229"/>
      <c r="C8" s="267"/>
      <c r="D8" s="101">
        <f t="shared" ref="D8:I8" si="0">E8-1</f>
        <v>42426</v>
      </c>
      <c r="E8" s="102">
        <f t="shared" si="0"/>
        <v>42427</v>
      </c>
      <c r="F8" s="102">
        <f t="shared" si="0"/>
        <v>42428</v>
      </c>
      <c r="G8" s="102">
        <f t="shared" si="0"/>
        <v>42429</v>
      </c>
      <c r="H8" s="102">
        <f t="shared" si="0"/>
        <v>42430</v>
      </c>
      <c r="I8" s="102">
        <f t="shared" si="0"/>
        <v>42431</v>
      </c>
      <c r="J8" s="102">
        <f>M5</f>
        <v>42432</v>
      </c>
      <c r="K8" s="89" t="s">
        <v>15</v>
      </c>
      <c r="L8" s="269" t="s">
        <v>74</v>
      </c>
      <c r="M8" s="273"/>
      <c r="N8" s="269" t="s">
        <v>16</v>
      </c>
      <c r="O8" s="270"/>
    </row>
    <row r="9" spans="1:15" x14ac:dyDescent="0.25">
      <c r="A9" s="267"/>
      <c r="B9" s="267"/>
      <c r="C9" s="267"/>
      <c r="D9" s="90"/>
      <c r="E9" s="91"/>
      <c r="F9" s="91"/>
      <c r="G9" s="91"/>
      <c r="H9" s="91"/>
      <c r="I9" s="91"/>
      <c r="J9" s="91"/>
      <c r="K9" s="93">
        <f t="shared" ref="K9:K40" si="1">+SUM(D9:J9)</f>
        <v>0</v>
      </c>
      <c r="L9" s="265"/>
      <c r="M9" s="266"/>
      <c r="N9" s="262">
        <f>+K9*L9</f>
        <v>0</v>
      </c>
      <c r="O9" s="263"/>
    </row>
    <row r="10" spans="1:15" x14ac:dyDescent="0.25">
      <c r="A10" s="264"/>
      <c r="B10" s="264"/>
      <c r="C10" s="264"/>
      <c r="D10" s="92"/>
      <c r="E10" s="83"/>
      <c r="F10" s="83"/>
      <c r="G10" s="83"/>
      <c r="H10" s="83"/>
      <c r="I10" s="83"/>
      <c r="J10" s="83"/>
      <c r="K10" s="88">
        <f t="shared" si="1"/>
        <v>0</v>
      </c>
      <c r="L10" s="258"/>
      <c r="M10" s="259"/>
      <c r="N10" s="260">
        <f t="shared" ref="N10:N72" si="2">+K10*L10</f>
        <v>0</v>
      </c>
      <c r="O10" s="261"/>
    </row>
    <row r="11" spans="1:15" x14ac:dyDescent="0.25">
      <c r="A11" s="264"/>
      <c r="B11" s="264"/>
      <c r="C11" s="264"/>
      <c r="D11" s="92"/>
      <c r="E11" s="83"/>
      <c r="F11" s="83"/>
      <c r="G11" s="83"/>
      <c r="H11" s="83"/>
      <c r="I11" s="83"/>
      <c r="J11" s="83"/>
      <c r="K11" s="88">
        <f t="shared" si="1"/>
        <v>0</v>
      </c>
      <c r="L11" s="258"/>
      <c r="M11" s="259"/>
      <c r="N11" s="260">
        <f t="shared" si="2"/>
        <v>0</v>
      </c>
      <c r="O11" s="261"/>
    </row>
    <row r="12" spans="1:15" x14ac:dyDescent="0.25">
      <c r="A12" s="264"/>
      <c r="B12" s="264"/>
      <c r="C12" s="264"/>
      <c r="D12" s="92"/>
      <c r="E12" s="83"/>
      <c r="F12" s="83"/>
      <c r="G12" s="83"/>
      <c r="H12" s="83"/>
      <c r="I12" s="83"/>
      <c r="J12" s="83"/>
      <c r="K12" s="88">
        <f t="shared" si="1"/>
        <v>0</v>
      </c>
      <c r="L12" s="258"/>
      <c r="M12" s="259"/>
      <c r="N12" s="260">
        <f t="shared" si="2"/>
        <v>0</v>
      </c>
      <c r="O12" s="261"/>
    </row>
    <row r="13" spans="1:15" x14ac:dyDescent="0.25">
      <c r="A13" s="264"/>
      <c r="B13" s="264"/>
      <c r="C13" s="264"/>
      <c r="D13" s="92"/>
      <c r="E13" s="83"/>
      <c r="F13" s="83"/>
      <c r="G13" s="83"/>
      <c r="H13" s="83"/>
      <c r="I13" s="83"/>
      <c r="J13" s="83"/>
      <c r="K13" s="88">
        <f t="shared" si="1"/>
        <v>0</v>
      </c>
      <c r="L13" s="258"/>
      <c r="M13" s="259"/>
      <c r="N13" s="260">
        <f t="shared" si="2"/>
        <v>0</v>
      </c>
      <c r="O13" s="261"/>
    </row>
    <row r="14" spans="1:15" x14ac:dyDescent="0.25">
      <c r="A14" s="264"/>
      <c r="B14" s="264"/>
      <c r="C14" s="264"/>
      <c r="D14" s="92"/>
      <c r="E14" s="83"/>
      <c r="F14" s="83"/>
      <c r="G14" s="83"/>
      <c r="H14" s="83"/>
      <c r="I14" s="83"/>
      <c r="J14" s="83"/>
      <c r="K14" s="88">
        <f t="shared" si="1"/>
        <v>0</v>
      </c>
      <c r="L14" s="258"/>
      <c r="M14" s="259"/>
      <c r="N14" s="260">
        <f t="shared" si="2"/>
        <v>0</v>
      </c>
      <c r="O14" s="261"/>
    </row>
    <row r="15" spans="1:15" x14ac:dyDescent="0.25">
      <c r="A15" s="264"/>
      <c r="B15" s="264"/>
      <c r="C15" s="264"/>
      <c r="D15" s="92"/>
      <c r="E15" s="83"/>
      <c r="F15" s="83"/>
      <c r="G15" s="83"/>
      <c r="H15" s="83"/>
      <c r="I15" s="83"/>
      <c r="J15" s="83"/>
      <c r="K15" s="88">
        <f t="shared" si="1"/>
        <v>0</v>
      </c>
      <c r="L15" s="258"/>
      <c r="M15" s="259"/>
      <c r="N15" s="260">
        <f t="shared" si="2"/>
        <v>0</v>
      </c>
      <c r="O15" s="261"/>
    </row>
    <row r="16" spans="1:15" x14ac:dyDescent="0.25">
      <c r="A16" s="264"/>
      <c r="B16" s="264"/>
      <c r="C16" s="264"/>
      <c r="D16" s="92"/>
      <c r="E16" s="83"/>
      <c r="F16" s="83"/>
      <c r="G16" s="83"/>
      <c r="H16" s="83"/>
      <c r="I16" s="83"/>
      <c r="J16" s="83"/>
      <c r="K16" s="88">
        <f t="shared" si="1"/>
        <v>0</v>
      </c>
      <c r="L16" s="258"/>
      <c r="M16" s="259"/>
      <c r="N16" s="260">
        <f t="shared" si="2"/>
        <v>0</v>
      </c>
      <c r="O16" s="261"/>
    </row>
    <row r="17" spans="1:15" x14ac:dyDescent="0.25">
      <c r="A17" s="264"/>
      <c r="B17" s="264"/>
      <c r="C17" s="264"/>
      <c r="D17" s="92"/>
      <c r="E17" s="83"/>
      <c r="F17" s="83"/>
      <c r="G17" s="83"/>
      <c r="H17" s="83"/>
      <c r="I17" s="83"/>
      <c r="J17" s="83"/>
      <c r="K17" s="88">
        <f t="shared" si="1"/>
        <v>0</v>
      </c>
      <c r="L17" s="258"/>
      <c r="M17" s="259"/>
      <c r="N17" s="260">
        <f t="shared" si="2"/>
        <v>0</v>
      </c>
      <c r="O17" s="261"/>
    </row>
    <row r="18" spans="1:15" x14ac:dyDescent="0.25">
      <c r="A18" s="264"/>
      <c r="B18" s="264"/>
      <c r="C18" s="264"/>
      <c r="D18" s="92"/>
      <c r="E18" s="83"/>
      <c r="F18" s="83"/>
      <c r="G18" s="83"/>
      <c r="H18" s="83"/>
      <c r="I18" s="83"/>
      <c r="J18" s="83"/>
      <c r="K18" s="88">
        <f t="shared" si="1"/>
        <v>0</v>
      </c>
      <c r="L18" s="258"/>
      <c r="M18" s="259"/>
      <c r="N18" s="260">
        <f t="shared" si="2"/>
        <v>0</v>
      </c>
      <c r="O18" s="261"/>
    </row>
    <row r="19" spans="1:15" x14ac:dyDescent="0.25">
      <c r="A19" s="264"/>
      <c r="B19" s="264"/>
      <c r="C19" s="264"/>
      <c r="D19" s="92"/>
      <c r="E19" s="83"/>
      <c r="F19" s="83"/>
      <c r="G19" s="83"/>
      <c r="H19" s="83"/>
      <c r="I19" s="83"/>
      <c r="J19" s="83"/>
      <c r="K19" s="88">
        <f t="shared" si="1"/>
        <v>0</v>
      </c>
      <c r="L19" s="258"/>
      <c r="M19" s="259"/>
      <c r="N19" s="260">
        <f t="shared" si="2"/>
        <v>0</v>
      </c>
      <c r="O19" s="261"/>
    </row>
    <row r="20" spans="1:15" x14ac:dyDescent="0.25">
      <c r="A20" s="264"/>
      <c r="B20" s="264"/>
      <c r="C20" s="264"/>
      <c r="D20" s="92"/>
      <c r="E20" s="83"/>
      <c r="F20" s="83"/>
      <c r="G20" s="83"/>
      <c r="H20" s="83"/>
      <c r="I20" s="83"/>
      <c r="J20" s="83"/>
      <c r="K20" s="88">
        <f t="shared" si="1"/>
        <v>0</v>
      </c>
      <c r="L20" s="258"/>
      <c r="M20" s="259"/>
      <c r="N20" s="260">
        <f t="shared" si="2"/>
        <v>0</v>
      </c>
      <c r="O20" s="261"/>
    </row>
    <row r="21" spans="1:15" x14ac:dyDescent="0.25">
      <c r="A21" s="264"/>
      <c r="B21" s="264"/>
      <c r="C21" s="264"/>
      <c r="D21" s="92"/>
      <c r="E21" s="83"/>
      <c r="F21" s="83"/>
      <c r="G21" s="83"/>
      <c r="H21" s="83"/>
      <c r="I21" s="83"/>
      <c r="J21" s="83"/>
      <c r="K21" s="88">
        <f t="shared" si="1"/>
        <v>0</v>
      </c>
      <c r="L21" s="258"/>
      <c r="M21" s="259"/>
      <c r="N21" s="260">
        <f t="shared" si="2"/>
        <v>0</v>
      </c>
      <c r="O21" s="261"/>
    </row>
    <row r="22" spans="1:15" x14ac:dyDescent="0.25">
      <c r="A22" s="264"/>
      <c r="B22" s="264"/>
      <c r="C22" s="264"/>
      <c r="D22" s="92"/>
      <c r="E22" s="83"/>
      <c r="F22" s="83"/>
      <c r="G22" s="83"/>
      <c r="H22" s="83"/>
      <c r="I22" s="83"/>
      <c r="J22" s="83"/>
      <c r="K22" s="88">
        <f t="shared" si="1"/>
        <v>0</v>
      </c>
      <c r="L22" s="258"/>
      <c r="M22" s="259"/>
      <c r="N22" s="260">
        <f t="shared" si="2"/>
        <v>0</v>
      </c>
      <c r="O22" s="261"/>
    </row>
    <row r="23" spans="1:15" x14ac:dyDescent="0.25">
      <c r="A23" s="264"/>
      <c r="B23" s="264"/>
      <c r="C23" s="264"/>
      <c r="D23" s="92"/>
      <c r="E23" s="83"/>
      <c r="F23" s="83"/>
      <c r="G23" s="83"/>
      <c r="H23" s="83"/>
      <c r="I23" s="83"/>
      <c r="J23" s="83"/>
      <c r="K23" s="88">
        <f t="shared" si="1"/>
        <v>0</v>
      </c>
      <c r="L23" s="258"/>
      <c r="M23" s="259"/>
      <c r="N23" s="260">
        <f t="shared" si="2"/>
        <v>0</v>
      </c>
      <c r="O23" s="261"/>
    </row>
    <row r="24" spans="1:15" x14ac:dyDescent="0.25">
      <c r="A24" s="264"/>
      <c r="B24" s="264"/>
      <c r="C24" s="264"/>
      <c r="D24" s="92"/>
      <c r="E24" s="83"/>
      <c r="F24" s="83"/>
      <c r="G24" s="83"/>
      <c r="H24" s="83"/>
      <c r="I24" s="83"/>
      <c r="J24" s="83"/>
      <c r="K24" s="88">
        <f t="shared" si="1"/>
        <v>0</v>
      </c>
      <c r="L24" s="258"/>
      <c r="M24" s="259"/>
      <c r="N24" s="260">
        <f t="shared" si="2"/>
        <v>0</v>
      </c>
      <c r="O24" s="261"/>
    </row>
    <row r="25" spans="1:15" x14ac:dyDescent="0.25">
      <c r="A25" s="264"/>
      <c r="B25" s="264"/>
      <c r="C25" s="264"/>
      <c r="D25" s="92"/>
      <c r="E25" s="83"/>
      <c r="F25" s="83"/>
      <c r="G25" s="83"/>
      <c r="H25" s="83"/>
      <c r="I25" s="83"/>
      <c r="J25" s="83"/>
      <c r="K25" s="88">
        <f t="shared" si="1"/>
        <v>0</v>
      </c>
      <c r="L25" s="258"/>
      <c r="M25" s="259"/>
      <c r="N25" s="260">
        <f t="shared" si="2"/>
        <v>0</v>
      </c>
      <c r="O25" s="261"/>
    </row>
    <row r="26" spans="1:15" x14ac:dyDescent="0.25">
      <c r="A26" s="264"/>
      <c r="B26" s="264"/>
      <c r="C26" s="264"/>
      <c r="D26" s="92"/>
      <c r="E26" s="83"/>
      <c r="F26" s="83"/>
      <c r="G26" s="83"/>
      <c r="H26" s="83"/>
      <c r="I26" s="83"/>
      <c r="J26" s="83"/>
      <c r="K26" s="88">
        <f t="shared" si="1"/>
        <v>0</v>
      </c>
      <c r="L26" s="258"/>
      <c r="M26" s="259"/>
      <c r="N26" s="260">
        <f t="shared" si="2"/>
        <v>0</v>
      </c>
      <c r="O26" s="261"/>
    </row>
    <row r="27" spans="1:15" x14ac:dyDescent="0.25">
      <c r="A27" s="264"/>
      <c r="B27" s="264"/>
      <c r="C27" s="264"/>
      <c r="D27" s="92"/>
      <c r="E27" s="83"/>
      <c r="F27" s="83"/>
      <c r="G27" s="83"/>
      <c r="H27" s="83"/>
      <c r="I27" s="83"/>
      <c r="J27" s="83"/>
      <c r="K27" s="88">
        <f t="shared" si="1"/>
        <v>0</v>
      </c>
      <c r="L27" s="258"/>
      <c r="M27" s="259"/>
      <c r="N27" s="260">
        <f t="shared" si="2"/>
        <v>0</v>
      </c>
      <c r="O27" s="261"/>
    </row>
    <row r="28" spans="1:15" x14ac:dyDescent="0.25">
      <c r="A28" s="264"/>
      <c r="B28" s="264"/>
      <c r="C28" s="264"/>
      <c r="D28" s="92"/>
      <c r="E28" s="83"/>
      <c r="F28" s="83"/>
      <c r="G28" s="83"/>
      <c r="H28" s="83"/>
      <c r="I28" s="83"/>
      <c r="J28" s="83"/>
      <c r="K28" s="88">
        <f t="shared" si="1"/>
        <v>0</v>
      </c>
      <c r="L28" s="258"/>
      <c r="M28" s="259"/>
      <c r="N28" s="260">
        <f t="shared" si="2"/>
        <v>0</v>
      </c>
      <c r="O28" s="261"/>
    </row>
    <row r="29" spans="1:15" x14ac:dyDescent="0.25">
      <c r="A29" s="264"/>
      <c r="B29" s="264"/>
      <c r="C29" s="264"/>
      <c r="D29" s="92"/>
      <c r="E29" s="83"/>
      <c r="F29" s="83"/>
      <c r="G29" s="83"/>
      <c r="H29" s="83"/>
      <c r="I29" s="83"/>
      <c r="J29" s="83"/>
      <c r="K29" s="88">
        <f t="shared" si="1"/>
        <v>0</v>
      </c>
      <c r="L29" s="258"/>
      <c r="M29" s="259"/>
      <c r="N29" s="260">
        <f t="shared" si="2"/>
        <v>0</v>
      </c>
      <c r="O29" s="261"/>
    </row>
    <row r="30" spans="1:15" x14ac:dyDescent="0.25">
      <c r="A30" s="264"/>
      <c r="B30" s="264"/>
      <c r="C30" s="264"/>
      <c r="D30" s="92"/>
      <c r="E30" s="83"/>
      <c r="F30" s="83"/>
      <c r="G30" s="83"/>
      <c r="H30" s="83"/>
      <c r="I30" s="83"/>
      <c r="J30" s="83"/>
      <c r="K30" s="88">
        <f t="shared" si="1"/>
        <v>0</v>
      </c>
      <c r="L30" s="258"/>
      <c r="M30" s="259"/>
      <c r="N30" s="260">
        <f t="shared" si="2"/>
        <v>0</v>
      </c>
      <c r="O30" s="261"/>
    </row>
    <row r="31" spans="1:15" x14ac:dyDescent="0.25">
      <c r="A31" s="264"/>
      <c r="B31" s="264"/>
      <c r="C31" s="264"/>
      <c r="D31" s="92"/>
      <c r="E31" s="83"/>
      <c r="F31" s="83"/>
      <c r="G31" s="83"/>
      <c r="H31" s="83"/>
      <c r="I31" s="83"/>
      <c r="J31" s="83"/>
      <c r="K31" s="88">
        <f t="shared" si="1"/>
        <v>0</v>
      </c>
      <c r="L31" s="258"/>
      <c r="M31" s="259"/>
      <c r="N31" s="260">
        <f t="shared" si="2"/>
        <v>0</v>
      </c>
      <c r="O31" s="261"/>
    </row>
    <row r="32" spans="1:15" x14ac:dyDescent="0.25">
      <c r="A32" s="264"/>
      <c r="B32" s="264"/>
      <c r="C32" s="264"/>
      <c r="D32" s="92"/>
      <c r="E32" s="83"/>
      <c r="F32" s="83"/>
      <c r="G32" s="83"/>
      <c r="H32" s="83"/>
      <c r="I32" s="83"/>
      <c r="J32" s="83"/>
      <c r="K32" s="88">
        <f t="shared" si="1"/>
        <v>0</v>
      </c>
      <c r="L32" s="258"/>
      <c r="M32" s="259"/>
      <c r="N32" s="260">
        <f t="shared" si="2"/>
        <v>0</v>
      </c>
      <c r="O32" s="261"/>
    </row>
    <row r="33" spans="1:15" x14ac:dyDescent="0.25">
      <c r="A33" s="264"/>
      <c r="B33" s="264"/>
      <c r="C33" s="264"/>
      <c r="D33" s="92"/>
      <c r="E33" s="83"/>
      <c r="F33" s="83"/>
      <c r="G33" s="83"/>
      <c r="H33" s="83"/>
      <c r="I33" s="83"/>
      <c r="J33" s="83"/>
      <c r="K33" s="88">
        <f t="shared" si="1"/>
        <v>0</v>
      </c>
      <c r="L33" s="258"/>
      <c r="M33" s="259"/>
      <c r="N33" s="260">
        <f t="shared" si="2"/>
        <v>0</v>
      </c>
      <c r="O33" s="261"/>
    </row>
    <row r="34" spans="1:15" x14ac:dyDescent="0.25">
      <c r="A34" s="264"/>
      <c r="B34" s="264"/>
      <c r="C34" s="264"/>
      <c r="D34" s="92"/>
      <c r="E34" s="83"/>
      <c r="F34" s="83"/>
      <c r="G34" s="83"/>
      <c r="H34" s="83"/>
      <c r="I34" s="83"/>
      <c r="J34" s="83"/>
      <c r="K34" s="88">
        <f t="shared" si="1"/>
        <v>0</v>
      </c>
      <c r="L34" s="258"/>
      <c r="M34" s="259"/>
      <c r="N34" s="260">
        <f t="shared" si="2"/>
        <v>0</v>
      </c>
      <c r="O34" s="261"/>
    </row>
    <row r="35" spans="1:15" x14ac:dyDescent="0.25">
      <c r="A35" s="264"/>
      <c r="B35" s="264"/>
      <c r="C35" s="264"/>
      <c r="D35" s="92"/>
      <c r="E35" s="83"/>
      <c r="F35" s="83"/>
      <c r="G35" s="83"/>
      <c r="H35" s="83"/>
      <c r="I35" s="83"/>
      <c r="J35" s="83"/>
      <c r="K35" s="88">
        <f t="shared" si="1"/>
        <v>0</v>
      </c>
      <c r="L35" s="258"/>
      <c r="M35" s="259"/>
      <c r="N35" s="260">
        <f t="shared" si="2"/>
        <v>0</v>
      </c>
      <c r="O35" s="261"/>
    </row>
    <row r="36" spans="1:15" x14ac:dyDescent="0.25">
      <c r="A36" s="264"/>
      <c r="B36" s="264"/>
      <c r="C36" s="264"/>
      <c r="D36" s="92"/>
      <c r="E36" s="83"/>
      <c r="F36" s="83"/>
      <c r="G36" s="83"/>
      <c r="H36" s="83"/>
      <c r="I36" s="83"/>
      <c r="J36" s="83"/>
      <c r="K36" s="88">
        <f t="shared" si="1"/>
        <v>0</v>
      </c>
      <c r="L36" s="258"/>
      <c r="M36" s="259"/>
      <c r="N36" s="260">
        <f t="shared" si="2"/>
        <v>0</v>
      </c>
      <c r="O36" s="261"/>
    </row>
    <row r="37" spans="1:15" x14ac:dyDescent="0.25">
      <c r="A37" s="264"/>
      <c r="B37" s="264"/>
      <c r="C37" s="264"/>
      <c r="D37" s="92"/>
      <c r="E37" s="83"/>
      <c r="F37" s="83"/>
      <c r="G37" s="83"/>
      <c r="H37" s="83"/>
      <c r="I37" s="83"/>
      <c r="J37" s="83"/>
      <c r="K37" s="88">
        <f t="shared" si="1"/>
        <v>0</v>
      </c>
      <c r="L37" s="258"/>
      <c r="M37" s="259"/>
      <c r="N37" s="260">
        <f t="shared" si="2"/>
        <v>0</v>
      </c>
      <c r="O37" s="261"/>
    </row>
    <row r="38" spans="1:15" x14ac:dyDescent="0.25">
      <c r="A38" s="264"/>
      <c r="B38" s="264"/>
      <c r="C38" s="264"/>
      <c r="D38" s="92"/>
      <c r="E38" s="83"/>
      <c r="F38" s="83"/>
      <c r="G38" s="83"/>
      <c r="H38" s="83"/>
      <c r="I38" s="83"/>
      <c r="J38" s="83"/>
      <c r="K38" s="88">
        <f t="shared" si="1"/>
        <v>0</v>
      </c>
      <c r="L38" s="258"/>
      <c r="M38" s="259"/>
      <c r="N38" s="260">
        <f t="shared" si="2"/>
        <v>0</v>
      </c>
      <c r="O38" s="261"/>
    </row>
    <row r="39" spans="1:15" x14ac:dyDescent="0.25">
      <c r="A39" s="264"/>
      <c r="B39" s="264"/>
      <c r="C39" s="264"/>
      <c r="D39" s="92"/>
      <c r="E39" s="83"/>
      <c r="F39" s="83"/>
      <c r="G39" s="83"/>
      <c r="H39" s="83"/>
      <c r="I39" s="83"/>
      <c r="J39" s="83"/>
      <c r="K39" s="88">
        <f t="shared" si="1"/>
        <v>0</v>
      </c>
      <c r="L39" s="258"/>
      <c r="M39" s="259"/>
      <c r="N39" s="260">
        <f t="shared" si="2"/>
        <v>0</v>
      </c>
      <c r="O39" s="261"/>
    </row>
    <row r="40" spans="1:15" x14ac:dyDescent="0.25">
      <c r="A40" s="264"/>
      <c r="B40" s="264"/>
      <c r="C40" s="264"/>
      <c r="D40" s="92"/>
      <c r="E40" s="83"/>
      <c r="F40" s="83"/>
      <c r="G40" s="83"/>
      <c r="H40" s="83"/>
      <c r="I40" s="83"/>
      <c r="J40" s="83"/>
      <c r="K40" s="88">
        <f t="shared" si="1"/>
        <v>0</v>
      </c>
      <c r="L40" s="258"/>
      <c r="M40" s="259"/>
      <c r="N40" s="260">
        <f t="shared" si="2"/>
        <v>0</v>
      </c>
      <c r="O40" s="261"/>
    </row>
    <row r="41" spans="1:15" x14ac:dyDescent="0.25">
      <c r="A41" s="264"/>
      <c r="B41" s="264"/>
      <c r="C41" s="264"/>
      <c r="D41" s="92"/>
      <c r="E41" s="83"/>
      <c r="F41" s="83"/>
      <c r="G41" s="83"/>
      <c r="H41" s="83"/>
      <c r="I41" s="83"/>
      <c r="J41" s="83"/>
      <c r="K41" s="88">
        <f t="shared" ref="K41:K72" si="3">+SUM(D41:J41)</f>
        <v>0</v>
      </c>
      <c r="L41" s="258"/>
      <c r="M41" s="259"/>
      <c r="N41" s="260">
        <f t="shared" si="2"/>
        <v>0</v>
      </c>
      <c r="O41" s="261"/>
    </row>
    <row r="42" spans="1:15" x14ac:dyDescent="0.25">
      <c r="A42" s="264"/>
      <c r="B42" s="264"/>
      <c r="C42" s="264"/>
      <c r="D42" s="92"/>
      <c r="E42" s="83"/>
      <c r="F42" s="83"/>
      <c r="G42" s="83"/>
      <c r="H42" s="83"/>
      <c r="I42" s="83"/>
      <c r="J42" s="83"/>
      <c r="K42" s="88">
        <f t="shared" si="3"/>
        <v>0</v>
      </c>
      <c r="L42" s="258"/>
      <c r="M42" s="259"/>
      <c r="N42" s="260">
        <f t="shared" si="2"/>
        <v>0</v>
      </c>
      <c r="O42" s="261"/>
    </row>
    <row r="43" spans="1:15" x14ac:dyDescent="0.25">
      <c r="A43" s="264"/>
      <c r="B43" s="264"/>
      <c r="C43" s="264"/>
      <c r="D43" s="92"/>
      <c r="E43" s="83"/>
      <c r="F43" s="83"/>
      <c r="G43" s="83"/>
      <c r="H43" s="83"/>
      <c r="I43" s="83"/>
      <c r="J43" s="83"/>
      <c r="K43" s="88">
        <f t="shared" si="3"/>
        <v>0</v>
      </c>
      <c r="L43" s="258"/>
      <c r="M43" s="259"/>
      <c r="N43" s="260">
        <f t="shared" si="2"/>
        <v>0</v>
      </c>
      <c r="O43" s="261"/>
    </row>
    <row r="44" spans="1:15" x14ac:dyDescent="0.25">
      <c r="A44" s="264"/>
      <c r="B44" s="264"/>
      <c r="C44" s="264"/>
      <c r="D44" s="92"/>
      <c r="E44" s="83"/>
      <c r="F44" s="83"/>
      <c r="G44" s="83"/>
      <c r="H44" s="83"/>
      <c r="I44" s="83"/>
      <c r="J44" s="83"/>
      <c r="K44" s="88">
        <f t="shared" si="3"/>
        <v>0</v>
      </c>
      <c r="L44" s="258"/>
      <c r="M44" s="259"/>
      <c r="N44" s="260">
        <f t="shared" si="2"/>
        <v>0</v>
      </c>
      <c r="O44" s="261"/>
    </row>
    <row r="45" spans="1:15" x14ac:dyDescent="0.25">
      <c r="A45" s="264"/>
      <c r="B45" s="264"/>
      <c r="C45" s="264"/>
      <c r="D45" s="92"/>
      <c r="E45" s="83"/>
      <c r="F45" s="83"/>
      <c r="G45" s="83"/>
      <c r="H45" s="83"/>
      <c r="I45" s="83"/>
      <c r="J45" s="83"/>
      <c r="K45" s="88">
        <f t="shared" si="3"/>
        <v>0</v>
      </c>
      <c r="L45" s="258"/>
      <c r="M45" s="259"/>
      <c r="N45" s="260">
        <f t="shared" si="2"/>
        <v>0</v>
      </c>
      <c r="O45" s="261"/>
    </row>
    <row r="46" spans="1:15" x14ac:dyDescent="0.25">
      <c r="A46" s="264"/>
      <c r="B46" s="264"/>
      <c r="C46" s="264"/>
      <c r="D46" s="92"/>
      <c r="E46" s="83"/>
      <c r="F46" s="83"/>
      <c r="G46" s="83"/>
      <c r="H46" s="83"/>
      <c r="I46" s="83"/>
      <c r="J46" s="83"/>
      <c r="K46" s="88">
        <f t="shared" si="3"/>
        <v>0</v>
      </c>
      <c r="L46" s="258"/>
      <c r="M46" s="259"/>
      <c r="N46" s="260">
        <f t="shared" si="2"/>
        <v>0</v>
      </c>
      <c r="O46" s="261"/>
    </row>
    <row r="47" spans="1:15" x14ac:dyDescent="0.25">
      <c r="A47" s="264"/>
      <c r="B47" s="264"/>
      <c r="C47" s="264"/>
      <c r="D47" s="92"/>
      <c r="E47" s="83"/>
      <c r="F47" s="83"/>
      <c r="G47" s="83"/>
      <c r="H47" s="83"/>
      <c r="I47" s="83"/>
      <c r="J47" s="83"/>
      <c r="K47" s="88">
        <f t="shared" si="3"/>
        <v>0</v>
      </c>
      <c r="L47" s="258"/>
      <c r="M47" s="259"/>
      <c r="N47" s="260">
        <f t="shared" si="2"/>
        <v>0</v>
      </c>
      <c r="O47" s="261"/>
    </row>
    <row r="48" spans="1:15" x14ac:dyDescent="0.25">
      <c r="A48" s="264"/>
      <c r="B48" s="264"/>
      <c r="C48" s="264"/>
      <c r="D48" s="92"/>
      <c r="E48" s="83"/>
      <c r="F48" s="83"/>
      <c r="G48" s="83"/>
      <c r="H48" s="83"/>
      <c r="I48" s="83"/>
      <c r="J48" s="83"/>
      <c r="K48" s="88">
        <f t="shared" si="3"/>
        <v>0</v>
      </c>
      <c r="L48" s="258"/>
      <c r="M48" s="259"/>
      <c r="N48" s="260">
        <f t="shared" si="2"/>
        <v>0</v>
      </c>
      <c r="O48" s="261"/>
    </row>
    <row r="49" spans="1:15" x14ac:dyDescent="0.25">
      <c r="A49" s="264"/>
      <c r="B49" s="264"/>
      <c r="C49" s="264"/>
      <c r="D49" s="92"/>
      <c r="E49" s="83"/>
      <c r="F49" s="83"/>
      <c r="G49" s="83"/>
      <c r="H49" s="83"/>
      <c r="I49" s="83"/>
      <c r="J49" s="83"/>
      <c r="K49" s="88">
        <f t="shared" si="3"/>
        <v>0</v>
      </c>
      <c r="L49" s="258"/>
      <c r="M49" s="259"/>
      <c r="N49" s="260">
        <f t="shared" si="2"/>
        <v>0</v>
      </c>
      <c r="O49" s="261"/>
    </row>
    <row r="50" spans="1:15" x14ac:dyDescent="0.25">
      <c r="A50" s="264"/>
      <c r="B50" s="264"/>
      <c r="C50" s="264"/>
      <c r="D50" s="92"/>
      <c r="E50" s="83"/>
      <c r="F50" s="83"/>
      <c r="G50" s="83"/>
      <c r="H50" s="83"/>
      <c r="I50" s="83"/>
      <c r="J50" s="83"/>
      <c r="K50" s="88">
        <f t="shared" si="3"/>
        <v>0</v>
      </c>
      <c r="L50" s="258"/>
      <c r="M50" s="259"/>
      <c r="N50" s="260">
        <f t="shared" si="2"/>
        <v>0</v>
      </c>
      <c r="O50" s="261"/>
    </row>
    <row r="51" spans="1:15" x14ac:dyDescent="0.25">
      <c r="A51" s="264"/>
      <c r="B51" s="264"/>
      <c r="C51" s="264"/>
      <c r="D51" s="92"/>
      <c r="E51" s="83"/>
      <c r="F51" s="83"/>
      <c r="G51" s="83"/>
      <c r="H51" s="83"/>
      <c r="I51" s="83"/>
      <c r="J51" s="83"/>
      <c r="K51" s="88">
        <f t="shared" si="3"/>
        <v>0</v>
      </c>
      <c r="L51" s="258"/>
      <c r="M51" s="259"/>
      <c r="N51" s="260">
        <f t="shared" si="2"/>
        <v>0</v>
      </c>
      <c r="O51" s="261"/>
    </row>
    <row r="52" spans="1:15" x14ac:dyDescent="0.25">
      <c r="A52" s="264"/>
      <c r="B52" s="264"/>
      <c r="C52" s="264"/>
      <c r="D52" s="92"/>
      <c r="E52" s="83"/>
      <c r="F52" s="83"/>
      <c r="G52" s="83"/>
      <c r="H52" s="83"/>
      <c r="I52" s="83"/>
      <c r="J52" s="83"/>
      <c r="K52" s="88">
        <f t="shared" si="3"/>
        <v>0</v>
      </c>
      <c r="L52" s="258"/>
      <c r="M52" s="259"/>
      <c r="N52" s="260">
        <f t="shared" si="2"/>
        <v>0</v>
      </c>
      <c r="O52" s="261"/>
    </row>
    <row r="53" spans="1:15" x14ac:dyDescent="0.25">
      <c r="A53" s="264"/>
      <c r="B53" s="264"/>
      <c r="C53" s="264"/>
      <c r="D53" s="92"/>
      <c r="E53" s="83"/>
      <c r="F53" s="83"/>
      <c r="G53" s="83"/>
      <c r="H53" s="83"/>
      <c r="I53" s="83"/>
      <c r="J53" s="83"/>
      <c r="K53" s="88">
        <f t="shared" si="3"/>
        <v>0</v>
      </c>
      <c r="L53" s="258"/>
      <c r="M53" s="259"/>
      <c r="N53" s="260">
        <f t="shared" si="2"/>
        <v>0</v>
      </c>
      <c r="O53" s="261"/>
    </row>
    <row r="54" spans="1:15" x14ac:dyDescent="0.25">
      <c r="A54" s="264"/>
      <c r="B54" s="264"/>
      <c r="C54" s="264"/>
      <c r="D54" s="92"/>
      <c r="E54" s="83"/>
      <c r="F54" s="83"/>
      <c r="G54" s="83"/>
      <c r="H54" s="83"/>
      <c r="I54" s="83"/>
      <c r="J54" s="83"/>
      <c r="K54" s="88">
        <f t="shared" si="3"/>
        <v>0</v>
      </c>
      <c r="L54" s="258"/>
      <c r="M54" s="259"/>
      <c r="N54" s="260">
        <f t="shared" si="2"/>
        <v>0</v>
      </c>
      <c r="O54" s="261"/>
    </row>
    <row r="55" spans="1:15" x14ac:dyDescent="0.25">
      <c r="A55" s="264"/>
      <c r="B55" s="264"/>
      <c r="C55" s="264"/>
      <c r="D55" s="92"/>
      <c r="E55" s="83"/>
      <c r="F55" s="83"/>
      <c r="G55" s="83"/>
      <c r="H55" s="83"/>
      <c r="I55" s="83"/>
      <c r="J55" s="83"/>
      <c r="K55" s="88">
        <f t="shared" si="3"/>
        <v>0</v>
      </c>
      <c r="L55" s="258"/>
      <c r="M55" s="259"/>
      <c r="N55" s="260">
        <f t="shared" si="2"/>
        <v>0</v>
      </c>
      <c r="O55" s="261"/>
    </row>
    <row r="56" spans="1:15" x14ac:dyDescent="0.25">
      <c r="A56" s="264"/>
      <c r="B56" s="264"/>
      <c r="C56" s="264"/>
      <c r="D56" s="92"/>
      <c r="E56" s="83"/>
      <c r="F56" s="83"/>
      <c r="G56" s="83"/>
      <c r="H56" s="83"/>
      <c r="I56" s="83"/>
      <c r="J56" s="83"/>
      <c r="K56" s="88">
        <f t="shared" si="3"/>
        <v>0</v>
      </c>
      <c r="L56" s="258"/>
      <c r="M56" s="259"/>
      <c r="N56" s="260">
        <f t="shared" si="2"/>
        <v>0</v>
      </c>
      <c r="O56" s="261"/>
    </row>
    <row r="57" spans="1:15" x14ac:dyDescent="0.25">
      <c r="A57" s="264"/>
      <c r="B57" s="264"/>
      <c r="C57" s="264"/>
      <c r="D57" s="92"/>
      <c r="E57" s="83"/>
      <c r="F57" s="83"/>
      <c r="G57" s="83"/>
      <c r="H57" s="83"/>
      <c r="I57" s="83"/>
      <c r="J57" s="83"/>
      <c r="K57" s="88">
        <f t="shared" si="3"/>
        <v>0</v>
      </c>
      <c r="L57" s="258"/>
      <c r="M57" s="259"/>
      <c r="N57" s="260">
        <f t="shared" si="2"/>
        <v>0</v>
      </c>
      <c r="O57" s="261"/>
    </row>
    <row r="58" spans="1:15" x14ac:dyDescent="0.25">
      <c r="A58" s="264"/>
      <c r="B58" s="264"/>
      <c r="C58" s="264"/>
      <c r="D58" s="92"/>
      <c r="E58" s="83"/>
      <c r="F58" s="83"/>
      <c r="G58" s="83"/>
      <c r="H58" s="83"/>
      <c r="I58" s="83"/>
      <c r="J58" s="83"/>
      <c r="K58" s="88">
        <f t="shared" si="3"/>
        <v>0</v>
      </c>
      <c r="L58" s="258"/>
      <c r="M58" s="259"/>
      <c r="N58" s="260">
        <f t="shared" si="2"/>
        <v>0</v>
      </c>
      <c r="O58" s="261"/>
    </row>
    <row r="59" spans="1:15" x14ac:dyDescent="0.25">
      <c r="A59" s="264"/>
      <c r="B59" s="264"/>
      <c r="C59" s="264"/>
      <c r="D59" s="92"/>
      <c r="E59" s="83"/>
      <c r="F59" s="83"/>
      <c r="G59" s="83"/>
      <c r="H59" s="83"/>
      <c r="I59" s="83"/>
      <c r="J59" s="83"/>
      <c r="K59" s="88">
        <f t="shared" si="3"/>
        <v>0</v>
      </c>
      <c r="L59" s="258"/>
      <c r="M59" s="259"/>
      <c r="N59" s="260">
        <f t="shared" si="2"/>
        <v>0</v>
      </c>
      <c r="O59" s="261"/>
    </row>
    <row r="60" spans="1:15" x14ac:dyDescent="0.25">
      <c r="A60" s="264"/>
      <c r="B60" s="264"/>
      <c r="C60" s="264"/>
      <c r="D60" s="92"/>
      <c r="E60" s="83"/>
      <c r="F60" s="83"/>
      <c r="G60" s="83"/>
      <c r="H60" s="83"/>
      <c r="I60" s="83"/>
      <c r="J60" s="83"/>
      <c r="K60" s="88">
        <f t="shared" si="3"/>
        <v>0</v>
      </c>
      <c r="L60" s="258"/>
      <c r="M60" s="259"/>
      <c r="N60" s="260">
        <f t="shared" si="2"/>
        <v>0</v>
      </c>
      <c r="O60" s="261"/>
    </row>
    <row r="61" spans="1:15" x14ac:dyDescent="0.25">
      <c r="A61" s="264"/>
      <c r="B61" s="264"/>
      <c r="C61" s="264"/>
      <c r="D61" s="92"/>
      <c r="E61" s="83"/>
      <c r="F61" s="83"/>
      <c r="G61" s="83"/>
      <c r="H61" s="83"/>
      <c r="I61" s="83"/>
      <c r="J61" s="83"/>
      <c r="K61" s="88">
        <f t="shared" si="3"/>
        <v>0</v>
      </c>
      <c r="L61" s="258"/>
      <c r="M61" s="259"/>
      <c r="N61" s="260">
        <f t="shared" si="2"/>
        <v>0</v>
      </c>
      <c r="O61" s="261"/>
    </row>
    <row r="62" spans="1:15" x14ac:dyDescent="0.25">
      <c r="A62" s="264"/>
      <c r="B62" s="264"/>
      <c r="C62" s="264"/>
      <c r="D62" s="92"/>
      <c r="E62" s="83"/>
      <c r="F62" s="83"/>
      <c r="G62" s="83"/>
      <c r="H62" s="83"/>
      <c r="I62" s="83"/>
      <c r="J62" s="83"/>
      <c r="K62" s="88">
        <f t="shared" si="3"/>
        <v>0</v>
      </c>
      <c r="L62" s="258"/>
      <c r="M62" s="259"/>
      <c r="N62" s="260">
        <f t="shared" si="2"/>
        <v>0</v>
      </c>
      <c r="O62" s="261"/>
    </row>
    <row r="63" spans="1:15" x14ac:dyDescent="0.25">
      <c r="A63" s="264"/>
      <c r="B63" s="264"/>
      <c r="C63" s="264"/>
      <c r="D63" s="92"/>
      <c r="E63" s="83"/>
      <c r="F63" s="83"/>
      <c r="G63" s="83"/>
      <c r="H63" s="83"/>
      <c r="I63" s="83"/>
      <c r="J63" s="83"/>
      <c r="K63" s="88">
        <f t="shared" si="3"/>
        <v>0</v>
      </c>
      <c r="L63" s="258"/>
      <c r="M63" s="259"/>
      <c r="N63" s="260">
        <f t="shared" si="2"/>
        <v>0</v>
      </c>
      <c r="O63" s="261"/>
    </row>
    <row r="64" spans="1:15" x14ac:dyDescent="0.25">
      <c r="A64" s="264"/>
      <c r="B64" s="264"/>
      <c r="C64" s="264"/>
      <c r="D64" s="92"/>
      <c r="E64" s="83"/>
      <c r="F64" s="83"/>
      <c r="G64" s="83"/>
      <c r="H64" s="83"/>
      <c r="I64" s="83"/>
      <c r="J64" s="83"/>
      <c r="K64" s="88">
        <f t="shared" si="3"/>
        <v>0</v>
      </c>
      <c r="L64" s="258"/>
      <c r="M64" s="259"/>
      <c r="N64" s="260">
        <f t="shared" si="2"/>
        <v>0</v>
      </c>
      <c r="O64" s="261"/>
    </row>
    <row r="65" spans="1:16" x14ac:dyDescent="0.25">
      <c r="A65" s="264"/>
      <c r="B65" s="264"/>
      <c r="C65" s="264"/>
      <c r="D65" s="92"/>
      <c r="E65" s="83"/>
      <c r="F65" s="83"/>
      <c r="G65" s="83"/>
      <c r="H65" s="83"/>
      <c r="I65" s="83"/>
      <c r="J65" s="83"/>
      <c r="K65" s="88">
        <f t="shared" si="3"/>
        <v>0</v>
      </c>
      <c r="L65" s="258"/>
      <c r="M65" s="259"/>
      <c r="N65" s="260">
        <f t="shared" si="2"/>
        <v>0</v>
      </c>
      <c r="O65" s="261"/>
    </row>
    <row r="66" spans="1:16" x14ac:dyDescent="0.25">
      <c r="A66" s="264"/>
      <c r="B66" s="264"/>
      <c r="C66" s="264"/>
      <c r="D66" s="92"/>
      <c r="E66" s="83"/>
      <c r="F66" s="83"/>
      <c r="G66" s="83"/>
      <c r="H66" s="83"/>
      <c r="I66" s="83"/>
      <c r="J66" s="83"/>
      <c r="K66" s="88">
        <f t="shared" si="3"/>
        <v>0</v>
      </c>
      <c r="L66" s="258"/>
      <c r="M66" s="259"/>
      <c r="N66" s="260">
        <f t="shared" si="2"/>
        <v>0</v>
      </c>
      <c r="O66" s="261"/>
    </row>
    <row r="67" spans="1:16" x14ac:dyDescent="0.25">
      <c r="A67" s="264"/>
      <c r="B67" s="264"/>
      <c r="C67" s="264"/>
      <c r="D67" s="92"/>
      <c r="E67" s="83"/>
      <c r="F67" s="83"/>
      <c r="G67" s="83"/>
      <c r="H67" s="83"/>
      <c r="I67" s="83"/>
      <c r="J67" s="83"/>
      <c r="K67" s="88">
        <f t="shared" si="3"/>
        <v>0</v>
      </c>
      <c r="L67" s="258"/>
      <c r="M67" s="259"/>
      <c r="N67" s="260">
        <f t="shared" si="2"/>
        <v>0</v>
      </c>
      <c r="O67" s="261"/>
    </row>
    <row r="68" spans="1:16" x14ac:dyDescent="0.25">
      <c r="A68" s="264"/>
      <c r="B68" s="264"/>
      <c r="C68" s="264"/>
      <c r="D68" s="92"/>
      <c r="E68" s="83"/>
      <c r="F68" s="83"/>
      <c r="G68" s="83"/>
      <c r="H68" s="83"/>
      <c r="I68" s="83"/>
      <c r="J68" s="83"/>
      <c r="K68" s="88">
        <f t="shared" si="3"/>
        <v>0</v>
      </c>
      <c r="L68" s="258"/>
      <c r="M68" s="259"/>
      <c r="N68" s="260">
        <f t="shared" si="2"/>
        <v>0</v>
      </c>
      <c r="O68" s="261"/>
    </row>
    <row r="69" spans="1:16" x14ac:dyDescent="0.25">
      <c r="A69" s="264"/>
      <c r="B69" s="264"/>
      <c r="C69" s="264"/>
      <c r="D69" s="92"/>
      <c r="E69" s="83"/>
      <c r="F69" s="83"/>
      <c r="G69" s="83"/>
      <c r="H69" s="83"/>
      <c r="I69" s="83"/>
      <c r="J69" s="83"/>
      <c r="K69" s="88">
        <f t="shared" si="3"/>
        <v>0</v>
      </c>
      <c r="L69" s="258"/>
      <c r="M69" s="259"/>
      <c r="N69" s="260">
        <f t="shared" si="2"/>
        <v>0</v>
      </c>
      <c r="O69" s="261"/>
    </row>
    <row r="70" spans="1:16" x14ac:dyDescent="0.25">
      <c r="A70" s="264"/>
      <c r="B70" s="264"/>
      <c r="C70" s="264"/>
      <c r="D70" s="92"/>
      <c r="E70" s="83"/>
      <c r="F70" s="83"/>
      <c r="G70" s="83"/>
      <c r="H70" s="83"/>
      <c r="I70" s="83"/>
      <c r="J70" s="83"/>
      <c r="K70" s="88">
        <f t="shared" si="3"/>
        <v>0</v>
      </c>
      <c r="L70" s="258"/>
      <c r="M70" s="259"/>
      <c r="N70" s="260">
        <f t="shared" si="2"/>
        <v>0</v>
      </c>
      <c r="O70" s="261"/>
    </row>
    <row r="71" spans="1:16" x14ac:dyDescent="0.25">
      <c r="A71" s="264"/>
      <c r="B71" s="264"/>
      <c r="C71" s="264"/>
      <c r="D71" s="92"/>
      <c r="E71" s="83"/>
      <c r="F71" s="83"/>
      <c r="G71" s="83"/>
      <c r="H71" s="83"/>
      <c r="I71" s="83"/>
      <c r="J71" s="83"/>
      <c r="K71" s="88">
        <f t="shared" si="3"/>
        <v>0</v>
      </c>
      <c r="L71" s="258"/>
      <c r="M71" s="259"/>
      <c r="N71" s="260">
        <f t="shared" si="2"/>
        <v>0</v>
      </c>
      <c r="O71" s="261"/>
    </row>
    <row r="72" spans="1:16" x14ac:dyDescent="0.25">
      <c r="A72" s="264"/>
      <c r="B72" s="264"/>
      <c r="C72" s="264"/>
      <c r="D72" s="92"/>
      <c r="E72" s="83"/>
      <c r="F72" s="83"/>
      <c r="G72" s="83"/>
      <c r="H72" s="83"/>
      <c r="I72" s="83"/>
      <c r="J72" s="83"/>
      <c r="K72" s="88">
        <f t="shared" si="3"/>
        <v>0</v>
      </c>
      <c r="L72" s="258"/>
      <c r="M72" s="259"/>
      <c r="N72" s="260">
        <f t="shared" si="2"/>
        <v>0</v>
      </c>
      <c r="O72" s="261"/>
    </row>
    <row r="73" spans="1:16" x14ac:dyDescent="0.25">
      <c r="A73" s="271"/>
      <c r="B73" s="271"/>
      <c r="C73" s="52"/>
      <c r="D73" s="52"/>
      <c r="E73" s="52"/>
      <c r="F73" s="52"/>
      <c r="G73" s="52"/>
      <c r="H73" s="52"/>
      <c r="I73" s="52"/>
      <c r="J73" s="52"/>
      <c r="K73" s="52"/>
      <c r="L73" s="272" t="s">
        <v>23</v>
      </c>
      <c r="M73" s="272"/>
      <c r="N73" s="260">
        <f>SUM(N9:O72)</f>
        <v>0</v>
      </c>
      <c r="O73" s="261"/>
    </row>
    <row r="74" spans="1:16" x14ac:dyDescent="0.25">
      <c r="A74" s="40" t="s">
        <v>117</v>
      </c>
      <c r="K74" s="223"/>
      <c r="L74" s="223"/>
      <c r="M74" s="47"/>
      <c r="N74" s="268"/>
      <c r="O74" s="268"/>
      <c r="P74" s="47"/>
    </row>
    <row r="75" spans="1:16" x14ac:dyDescent="0.25">
      <c r="K75" s="223"/>
      <c r="L75" s="223"/>
      <c r="M75" s="47"/>
      <c r="N75" s="177" t="s">
        <v>53</v>
      </c>
      <c r="O75" s="177"/>
      <c r="P75" s="47"/>
    </row>
  </sheetData>
  <mergeCells count="211">
    <mergeCell ref="A3:B3"/>
    <mergeCell ref="A4:B4"/>
    <mergeCell ref="M4:O4"/>
    <mergeCell ref="A5:B5"/>
    <mergeCell ref="M5:O6"/>
    <mergeCell ref="C3:L4"/>
    <mergeCell ref="A23:C23"/>
    <mergeCell ref="A24:C24"/>
    <mergeCell ref="A25:C25"/>
    <mergeCell ref="N15:O15"/>
    <mergeCell ref="N16:O16"/>
    <mergeCell ref="N17:O17"/>
    <mergeCell ref="N18:O18"/>
    <mergeCell ref="N19:O19"/>
    <mergeCell ref="N20:O20"/>
    <mergeCell ref="A15:C15"/>
    <mergeCell ref="A16:C16"/>
    <mergeCell ref="A17:C17"/>
    <mergeCell ref="A18:C18"/>
    <mergeCell ref="A19:C19"/>
    <mergeCell ref="A20:C20"/>
    <mergeCell ref="L8:M8"/>
    <mergeCell ref="D7:J7"/>
    <mergeCell ref="A8:C8"/>
    <mergeCell ref="A26:C26"/>
    <mergeCell ref="A21:C21"/>
    <mergeCell ref="A22:C22"/>
    <mergeCell ref="N8:O8"/>
    <mergeCell ref="N75:O75"/>
    <mergeCell ref="M7:N7"/>
    <mergeCell ref="A47:C47"/>
    <mergeCell ref="A48:C48"/>
    <mergeCell ref="A49:C49"/>
    <mergeCell ref="A50:C50"/>
    <mergeCell ref="A45:C45"/>
    <mergeCell ref="A46:C46"/>
    <mergeCell ref="A35:C35"/>
    <mergeCell ref="A36:C36"/>
    <mergeCell ref="A37:C37"/>
    <mergeCell ref="A38:C38"/>
    <mergeCell ref="A73:B73"/>
    <mergeCell ref="L73:M73"/>
    <mergeCell ref="K74:L74"/>
    <mergeCell ref="K75:L75"/>
    <mergeCell ref="A69:C69"/>
    <mergeCell ref="A70:C70"/>
    <mergeCell ref="A71:C71"/>
    <mergeCell ref="A72:C72"/>
    <mergeCell ref="N36:O36"/>
    <mergeCell ref="N37:O37"/>
    <mergeCell ref="N38:O38"/>
    <mergeCell ref="N27:O27"/>
    <mergeCell ref="N28:O28"/>
    <mergeCell ref="N29:O29"/>
    <mergeCell ref="N30:O30"/>
    <mergeCell ref="N31:O31"/>
    <mergeCell ref="N32:O32"/>
    <mergeCell ref="N21:O21"/>
    <mergeCell ref="N22:O22"/>
    <mergeCell ref="N23:O23"/>
    <mergeCell ref="N24:O24"/>
    <mergeCell ref="N25:O25"/>
    <mergeCell ref="N26:O26"/>
    <mergeCell ref="N33:O33"/>
    <mergeCell ref="N34:O34"/>
    <mergeCell ref="N35:O35"/>
    <mergeCell ref="N55:O55"/>
    <mergeCell ref="N56:O56"/>
    <mergeCell ref="N47:O47"/>
    <mergeCell ref="N48:O48"/>
    <mergeCell ref="N49:O49"/>
    <mergeCell ref="N50:O50"/>
    <mergeCell ref="N39:O39"/>
    <mergeCell ref="N40:O40"/>
    <mergeCell ref="N41:O41"/>
    <mergeCell ref="N42:O42"/>
    <mergeCell ref="N43:O43"/>
    <mergeCell ref="N44:O44"/>
    <mergeCell ref="N45:O45"/>
    <mergeCell ref="N46:O46"/>
    <mergeCell ref="L38:M38"/>
    <mergeCell ref="L46:M46"/>
    <mergeCell ref="N71:O71"/>
    <mergeCell ref="N72:O72"/>
    <mergeCell ref="N73:O73"/>
    <mergeCell ref="N74:O74"/>
    <mergeCell ref="N65:O65"/>
    <mergeCell ref="N66:O66"/>
    <mergeCell ref="N63:O63"/>
    <mergeCell ref="N64:O64"/>
    <mergeCell ref="N67:O67"/>
    <mergeCell ref="N68:O68"/>
    <mergeCell ref="N69:O69"/>
    <mergeCell ref="N70:O70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L18:M18"/>
    <mergeCell ref="L63:M63"/>
    <mergeCell ref="L64:M64"/>
    <mergeCell ref="L65:M65"/>
    <mergeCell ref="L66:M66"/>
    <mergeCell ref="L59:M59"/>
    <mergeCell ref="L60:M60"/>
    <mergeCell ref="L61:M61"/>
    <mergeCell ref="L62:M62"/>
    <mergeCell ref="L51:M51"/>
    <mergeCell ref="L52:M52"/>
    <mergeCell ref="L53:M53"/>
    <mergeCell ref="L54:M54"/>
    <mergeCell ref="L47:M47"/>
    <mergeCell ref="L48:M48"/>
    <mergeCell ref="L49:M49"/>
    <mergeCell ref="L50:M50"/>
    <mergeCell ref="L39:M39"/>
    <mergeCell ref="L40:M40"/>
    <mergeCell ref="L41:M41"/>
    <mergeCell ref="L42:M42"/>
    <mergeCell ref="L35:M35"/>
    <mergeCell ref="L36:M36"/>
    <mergeCell ref="L37:M37"/>
    <mergeCell ref="L31:M31"/>
    <mergeCell ref="L32:M32"/>
    <mergeCell ref="L33:M33"/>
    <mergeCell ref="L34:M34"/>
    <mergeCell ref="L19:M19"/>
    <mergeCell ref="L20:M20"/>
    <mergeCell ref="L21:M21"/>
    <mergeCell ref="L22:M22"/>
    <mergeCell ref="L27:M27"/>
    <mergeCell ref="L28:M28"/>
    <mergeCell ref="L29:M29"/>
    <mergeCell ref="L30:M30"/>
    <mergeCell ref="L23:M23"/>
    <mergeCell ref="L24:M24"/>
    <mergeCell ref="L25:M25"/>
    <mergeCell ref="L26:M26"/>
    <mergeCell ref="L9:M9"/>
    <mergeCell ref="A39:C39"/>
    <mergeCell ref="A40:C40"/>
    <mergeCell ref="A41:C41"/>
    <mergeCell ref="A42:C42"/>
    <mergeCell ref="A43:C43"/>
    <mergeCell ref="A44:C44"/>
    <mergeCell ref="A27:C27"/>
    <mergeCell ref="A28:C28"/>
    <mergeCell ref="A29:C29"/>
    <mergeCell ref="A30:C30"/>
    <mergeCell ref="A31:C31"/>
    <mergeCell ref="A32:C32"/>
    <mergeCell ref="A33:C33"/>
    <mergeCell ref="A34:C34"/>
    <mergeCell ref="A9:C9"/>
    <mergeCell ref="A10:C10"/>
    <mergeCell ref="A11:C11"/>
    <mergeCell ref="A12:C12"/>
    <mergeCell ref="A13:C13"/>
    <mergeCell ref="A14:C14"/>
    <mergeCell ref="L15:M15"/>
    <mergeCell ref="L16:M16"/>
    <mergeCell ref="L17:M17"/>
    <mergeCell ref="L45:M45"/>
    <mergeCell ref="A63:C63"/>
    <mergeCell ref="A64:C64"/>
    <mergeCell ref="A65:C65"/>
    <mergeCell ref="A66:C66"/>
    <mergeCell ref="A67:C67"/>
    <mergeCell ref="A68:C68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F5:H5"/>
    <mergeCell ref="L71:M71"/>
    <mergeCell ref="L72:M72"/>
    <mergeCell ref="N10:O10"/>
    <mergeCell ref="N11:O11"/>
    <mergeCell ref="N12:O12"/>
    <mergeCell ref="N13:O13"/>
    <mergeCell ref="N14:O14"/>
    <mergeCell ref="N9:O9"/>
    <mergeCell ref="L10:M10"/>
    <mergeCell ref="L11:M11"/>
    <mergeCell ref="L12:M12"/>
    <mergeCell ref="L13:M13"/>
    <mergeCell ref="L14:M14"/>
    <mergeCell ref="L67:M67"/>
    <mergeCell ref="L68:M68"/>
    <mergeCell ref="L69:M69"/>
    <mergeCell ref="L70:M70"/>
    <mergeCell ref="L55:M55"/>
    <mergeCell ref="L56:M56"/>
    <mergeCell ref="L57:M57"/>
    <mergeCell ref="L58:M58"/>
    <mergeCell ref="L43:M43"/>
    <mergeCell ref="L44:M44"/>
  </mergeCells>
  <pageMargins left="0.7" right="0.7" top="0.75" bottom="0.75" header="0.3" footer="0.3"/>
  <pageSetup scale="57" fitToHeight="0" orientation="portrait" r:id="rId1"/>
  <headerFooter>
    <oddFooter xml:space="preserve">&amp;CMichigan Department 
of Transportation 
1101E  (05/15)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P75"/>
  <sheetViews>
    <sheetView workbookViewId="0">
      <selection activeCell="A73" sqref="A73"/>
    </sheetView>
  </sheetViews>
  <sheetFormatPr defaultRowHeight="15" x14ac:dyDescent="0.25"/>
  <cols>
    <col min="1" max="1" width="11.7109375" customWidth="1"/>
    <col min="2" max="2" width="15.28515625" customWidth="1"/>
    <col min="7" max="7" width="9.140625" customWidth="1"/>
    <col min="10" max="10" width="9.140625" customWidth="1"/>
    <col min="11" max="11" width="11.140625" customWidth="1"/>
    <col min="13" max="13" width="9.140625" customWidth="1"/>
  </cols>
  <sheetData>
    <row r="2" spans="1:16" x14ac:dyDescent="0.25">
      <c r="A2" t="s">
        <v>115</v>
      </c>
      <c r="B2">
        <f>Summary!H8</f>
        <v>0</v>
      </c>
    </row>
    <row r="3" spans="1:16" ht="15.75" thickBot="1" x14ac:dyDescent="0.3">
      <c r="A3" s="297" t="s">
        <v>0</v>
      </c>
      <c r="B3" s="298"/>
      <c r="C3" s="299" t="s">
        <v>27</v>
      </c>
      <c r="D3" s="300"/>
      <c r="E3" s="300"/>
      <c r="F3" s="300"/>
      <c r="G3" s="300"/>
      <c r="H3" s="300"/>
      <c r="I3" s="300"/>
      <c r="J3" s="300"/>
      <c r="K3" s="300"/>
      <c r="L3" s="300"/>
      <c r="M3" s="5"/>
      <c r="N3" s="5"/>
      <c r="O3" s="2" t="s">
        <v>42</v>
      </c>
    </row>
    <row r="4" spans="1:16" x14ac:dyDescent="0.25">
      <c r="A4" s="296" t="s">
        <v>19</v>
      </c>
      <c r="B4" s="298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1" t="str">
        <f>Summary!$N$4</f>
        <v>WEEK ENDING</v>
      </c>
      <c r="N4" s="302"/>
      <c r="O4" s="303"/>
    </row>
    <row r="5" spans="1:16" x14ac:dyDescent="0.25">
      <c r="A5" s="296" t="s">
        <v>69</v>
      </c>
      <c r="B5" s="298"/>
      <c r="M5" s="304">
        <f>Summary!$N$5</f>
        <v>42432</v>
      </c>
      <c r="N5" s="305"/>
      <c r="O5" s="306"/>
    </row>
    <row r="6" spans="1:16" ht="15.75" thickBot="1" x14ac:dyDescent="0.3">
      <c r="M6" s="307"/>
      <c r="N6" s="308"/>
      <c r="O6" s="309"/>
    </row>
    <row r="7" spans="1:16" x14ac:dyDescent="0.25">
      <c r="D7" s="4"/>
      <c r="I7" s="1"/>
      <c r="J7" s="1"/>
      <c r="K7" s="4"/>
      <c r="L7" s="1"/>
      <c r="M7" s="291" t="s">
        <v>20</v>
      </c>
      <c r="N7" s="292"/>
      <c r="O7" s="2" t="s">
        <v>95</v>
      </c>
    </row>
    <row r="8" spans="1:16" x14ac:dyDescent="0.25">
      <c r="A8" s="3" t="s">
        <v>29</v>
      </c>
      <c r="B8" s="310" t="s">
        <v>30</v>
      </c>
      <c r="C8" s="311"/>
      <c r="D8" s="311"/>
      <c r="E8" s="312"/>
      <c r="F8" s="293" t="s">
        <v>28</v>
      </c>
      <c r="G8" s="293"/>
      <c r="H8" s="294"/>
      <c r="I8" s="295"/>
      <c r="J8" s="295"/>
      <c r="K8" s="3" t="s">
        <v>32</v>
      </c>
      <c r="L8" s="293" t="s">
        <v>33</v>
      </c>
      <c r="M8" s="294"/>
      <c r="N8" s="293" t="s">
        <v>31</v>
      </c>
      <c r="O8" s="295"/>
    </row>
    <row r="9" spans="1:16" x14ac:dyDescent="0.25">
      <c r="A9" s="34"/>
      <c r="B9" s="286"/>
      <c r="C9" s="287"/>
      <c r="D9" s="287"/>
      <c r="E9" s="288"/>
      <c r="F9" s="286"/>
      <c r="G9" s="287"/>
      <c r="H9" s="287"/>
      <c r="I9" s="287"/>
      <c r="J9" s="288"/>
      <c r="K9" s="32"/>
      <c r="L9" s="313"/>
      <c r="M9" s="314"/>
      <c r="N9" s="284"/>
      <c r="O9" s="285"/>
      <c r="P9" s="33"/>
    </row>
    <row r="10" spans="1:16" x14ac:dyDescent="0.25">
      <c r="A10" s="34"/>
      <c r="B10" s="286"/>
      <c r="C10" s="287"/>
      <c r="D10" s="287"/>
      <c r="E10" s="288"/>
      <c r="F10" s="286"/>
      <c r="G10" s="287"/>
      <c r="H10" s="287"/>
      <c r="I10" s="287"/>
      <c r="J10" s="288"/>
      <c r="K10" s="32"/>
      <c r="L10" s="313"/>
      <c r="M10" s="314"/>
      <c r="N10" s="284"/>
      <c r="O10" s="285"/>
      <c r="P10" s="33"/>
    </row>
    <row r="11" spans="1:16" x14ac:dyDescent="0.25">
      <c r="A11" s="35"/>
      <c r="B11" s="286"/>
      <c r="C11" s="287"/>
      <c r="D11" s="287"/>
      <c r="E11" s="288"/>
      <c r="F11" s="286"/>
      <c r="G11" s="287"/>
      <c r="H11" s="287"/>
      <c r="I11" s="287"/>
      <c r="J11" s="288"/>
      <c r="K11" s="32"/>
      <c r="L11" s="289"/>
      <c r="M11" s="290"/>
      <c r="N11" s="284"/>
      <c r="O11" s="285"/>
      <c r="P11" s="33"/>
    </row>
    <row r="12" spans="1:16" x14ac:dyDescent="0.25">
      <c r="A12" s="35"/>
      <c r="B12" s="286"/>
      <c r="C12" s="287"/>
      <c r="D12" s="287"/>
      <c r="E12" s="288"/>
      <c r="F12" s="286"/>
      <c r="G12" s="287"/>
      <c r="H12" s="287"/>
      <c r="I12" s="287"/>
      <c r="J12" s="288"/>
      <c r="K12" s="32"/>
      <c r="L12" s="289"/>
      <c r="M12" s="290"/>
      <c r="N12" s="284"/>
      <c r="O12" s="285"/>
      <c r="P12" s="33"/>
    </row>
    <row r="13" spans="1:16" x14ac:dyDescent="0.25">
      <c r="A13" s="35"/>
      <c r="B13" s="286"/>
      <c r="C13" s="287"/>
      <c r="D13" s="287"/>
      <c r="E13" s="288"/>
      <c r="F13" s="286"/>
      <c r="G13" s="287"/>
      <c r="H13" s="287"/>
      <c r="I13" s="287"/>
      <c r="J13" s="288"/>
      <c r="K13" s="32"/>
      <c r="L13" s="289"/>
      <c r="M13" s="290"/>
      <c r="N13" s="284"/>
      <c r="O13" s="285"/>
      <c r="P13" s="33"/>
    </row>
    <row r="14" spans="1:16" x14ac:dyDescent="0.25">
      <c r="A14" s="35"/>
      <c r="B14" s="286"/>
      <c r="C14" s="287"/>
      <c r="D14" s="287"/>
      <c r="E14" s="288"/>
      <c r="F14" s="286"/>
      <c r="G14" s="287"/>
      <c r="H14" s="287"/>
      <c r="I14" s="287"/>
      <c r="J14" s="288"/>
      <c r="K14" s="32"/>
      <c r="L14" s="289"/>
      <c r="M14" s="290"/>
      <c r="N14" s="284"/>
      <c r="O14" s="285"/>
      <c r="P14" s="33"/>
    </row>
    <row r="15" spans="1:16" x14ac:dyDescent="0.25">
      <c r="A15" s="35"/>
      <c r="B15" s="286"/>
      <c r="C15" s="287"/>
      <c r="D15" s="287"/>
      <c r="E15" s="288"/>
      <c r="F15" s="286"/>
      <c r="G15" s="287"/>
      <c r="H15" s="287"/>
      <c r="I15" s="287"/>
      <c r="J15" s="288"/>
      <c r="K15" s="32"/>
      <c r="L15" s="289"/>
      <c r="M15" s="290"/>
      <c r="N15" s="284"/>
      <c r="O15" s="285"/>
      <c r="P15" s="33"/>
    </row>
    <row r="16" spans="1:16" x14ac:dyDescent="0.25">
      <c r="A16" s="35"/>
      <c r="B16" s="286"/>
      <c r="C16" s="287"/>
      <c r="D16" s="287"/>
      <c r="E16" s="288"/>
      <c r="F16" s="286"/>
      <c r="G16" s="287"/>
      <c r="H16" s="287"/>
      <c r="I16" s="287"/>
      <c r="J16" s="288"/>
      <c r="K16" s="32"/>
      <c r="L16" s="289"/>
      <c r="M16" s="290"/>
      <c r="N16" s="284"/>
      <c r="O16" s="285"/>
      <c r="P16" s="33"/>
    </row>
    <row r="17" spans="1:16" x14ac:dyDescent="0.25">
      <c r="A17" s="35"/>
      <c r="B17" s="286"/>
      <c r="C17" s="287"/>
      <c r="D17" s="287"/>
      <c r="E17" s="288"/>
      <c r="F17" s="286"/>
      <c r="G17" s="287"/>
      <c r="H17" s="287"/>
      <c r="I17" s="287"/>
      <c r="J17" s="288"/>
      <c r="K17" s="32"/>
      <c r="L17" s="289"/>
      <c r="M17" s="290"/>
      <c r="N17" s="284"/>
      <c r="O17" s="285"/>
      <c r="P17" s="33"/>
    </row>
    <row r="18" spans="1:16" x14ac:dyDescent="0.25">
      <c r="A18" s="35"/>
      <c r="B18" s="286"/>
      <c r="C18" s="287"/>
      <c r="D18" s="287"/>
      <c r="E18" s="288"/>
      <c r="F18" s="286"/>
      <c r="G18" s="287"/>
      <c r="H18" s="287"/>
      <c r="I18" s="287"/>
      <c r="J18" s="288"/>
      <c r="K18" s="32"/>
      <c r="L18" s="289"/>
      <c r="M18" s="290"/>
      <c r="N18" s="284"/>
      <c r="O18" s="285"/>
      <c r="P18" s="33"/>
    </row>
    <row r="19" spans="1:16" x14ac:dyDescent="0.25">
      <c r="A19" s="35"/>
      <c r="B19" s="286"/>
      <c r="C19" s="287"/>
      <c r="D19" s="287"/>
      <c r="E19" s="288"/>
      <c r="F19" s="286"/>
      <c r="G19" s="287"/>
      <c r="H19" s="287"/>
      <c r="I19" s="287"/>
      <c r="J19" s="288"/>
      <c r="K19" s="32"/>
      <c r="L19" s="289"/>
      <c r="M19" s="290"/>
      <c r="N19" s="284"/>
      <c r="O19" s="285"/>
      <c r="P19" s="33"/>
    </row>
    <row r="20" spans="1:16" x14ac:dyDescent="0.25">
      <c r="A20" s="35"/>
      <c r="B20" s="286"/>
      <c r="C20" s="287"/>
      <c r="D20" s="287"/>
      <c r="E20" s="288"/>
      <c r="F20" s="286"/>
      <c r="G20" s="287"/>
      <c r="H20" s="287"/>
      <c r="I20" s="287"/>
      <c r="J20" s="288"/>
      <c r="K20" s="32"/>
      <c r="L20" s="289"/>
      <c r="M20" s="290"/>
      <c r="N20" s="284"/>
      <c r="O20" s="285"/>
      <c r="P20" s="33"/>
    </row>
    <row r="21" spans="1:16" x14ac:dyDescent="0.25">
      <c r="A21" s="35"/>
      <c r="B21" s="286"/>
      <c r="C21" s="287"/>
      <c r="D21" s="287"/>
      <c r="E21" s="288"/>
      <c r="F21" s="286"/>
      <c r="G21" s="287"/>
      <c r="H21" s="287"/>
      <c r="I21" s="287"/>
      <c r="J21" s="288"/>
      <c r="K21" s="32"/>
      <c r="L21" s="289"/>
      <c r="M21" s="290"/>
      <c r="N21" s="284"/>
      <c r="O21" s="285"/>
      <c r="P21" s="33"/>
    </row>
    <row r="22" spans="1:16" x14ac:dyDescent="0.25">
      <c r="A22" s="35"/>
      <c r="B22" s="286"/>
      <c r="C22" s="287"/>
      <c r="D22" s="287"/>
      <c r="E22" s="288"/>
      <c r="F22" s="286"/>
      <c r="G22" s="287"/>
      <c r="H22" s="287"/>
      <c r="I22" s="287"/>
      <c r="J22" s="288"/>
      <c r="K22" s="32"/>
      <c r="L22" s="289"/>
      <c r="M22" s="290"/>
      <c r="N22" s="284"/>
      <c r="O22" s="285"/>
      <c r="P22" s="33"/>
    </row>
    <row r="23" spans="1:16" x14ac:dyDescent="0.25">
      <c r="A23" s="35"/>
      <c r="B23" s="286"/>
      <c r="C23" s="287"/>
      <c r="D23" s="287"/>
      <c r="E23" s="288"/>
      <c r="F23" s="286"/>
      <c r="G23" s="287"/>
      <c r="H23" s="287"/>
      <c r="I23" s="287"/>
      <c r="J23" s="288"/>
      <c r="K23" s="32"/>
      <c r="L23" s="289"/>
      <c r="M23" s="290"/>
      <c r="N23" s="284"/>
      <c r="O23" s="285"/>
      <c r="P23" s="33"/>
    </row>
    <row r="24" spans="1:16" x14ac:dyDescent="0.25">
      <c r="A24" s="35"/>
      <c r="B24" s="286"/>
      <c r="C24" s="287"/>
      <c r="D24" s="287"/>
      <c r="E24" s="288"/>
      <c r="F24" s="286"/>
      <c r="G24" s="287"/>
      <c r="H24" s="287"/>
      <c r="I24" s="287"/>
      <c r="J24" s="288"/>
      <c r="K24" s="32"/>
      <c r="L24" s="289"/>
      <c r="M24" s="290"/>
      <c r="N24" s="284"/>
      <c r="O24" s="285"/>
      <c r="P24" s="33"/>
    </row>
    <row r="25" spans="1:16" x14ac:dyDescent="0.25">
      <c r="A25" s="35"/>
      <c r="B25" s="286"/>
      <c r="C25" s="287"/>
      <c r="D25" s="287"/>
      <c r="E25" s="288"/>
      <c r="F25" s="286"/>
      <c r="G25" s="287"/>
      <c r="H25" s="287"/>
      <c r="I25" s="287"/>
      <c r="J25" s="288"/>
      <c r="K25" s="32"/>
      <c r="L25" s="289"/>
      <c r="M25" s="290"/>
      <c r="N25" s="284"/>
      <c r="O25" s="285"/>
      <c r="P25" s="33"/>
    </row>
    <row r="26" spans="1:16" x14ac:dyDescent="0.25">
      <c r="A26" s="35"/>
      <c r="B26" s="286"/>
      <c r="C26" s="287"/>
      <c r="D26" s="287"/>
      <c r="E26" s="288"/>
      <c r="F26" s="286"/>
      <c r="G26" s="287"/>
      <c r="H26" s="287"/>
      <c r="I26" s="287"/>
      <c r="J26" s="288"/>
      <c r="K26" s="32"/>
      <c r="L26" s="289"/>
      <c r="M26" s="290"/>
      <c r="N26" s="284"/>
      <c r="O26" s="285"/>
      <c r="P26" s="33"/>
    </row>
    <row r="27" spans="1:16" x14ac:dyDescent="0.25">
      <c r="A27" s="35"/>
      <c r="B27" s="286"/>
      <c r="C27" s="287"/>
      <c r="D27" s="287"/>
      <c r="E27" s="288"/>
      <c r="F27" s="286"/>
      <c r="G27" s="287"/>
      <c r="H27" s="287"/>
      <c r="I27" s="287"/>
      <c r="J27" s="288"/>
      <c r="K27" s="32"/>
      <c r="L27" s="289"/>
      <c r="M27" s="290"/>
      <c r="N27" s="284"/>
      <c r="O27" s="285"/>
      <c r="P27" s="33"/>
    </row>
    <row r="28" spans="1:16" x14ac:dyDescent="0.25">
      <c r="A28" s="35"/>
      <c r="B28" s="286"/>
      <c r="C28" s="287"/>
      <c r="D28" s="287"/>
      <c r="E28" s="288"/>
      <c r="F28" s="286"/>
      <c r="G28" s="287"/>
      <c r="H28" s="287"/>
      <c r="I28" s="287"/>
      <c r="J28" s="288"/>
      <c r="K28" s="32"/>
      <c r="L28" s="289"/>
      <c r="M28" s="290"/>
      <c r="N28" s="284"/>
      <c r="O28" s="285"/>
      <c r="P28" s="33"/>
    </row>
    <row r="29" spans="1:16" x14ac:dyDescent="0.25">
      <c r="A29" s="35"/>
      <c r="B29" s="286"/>
      <c r="C29" s="287"/>
      <c r="D29" s="287"/>
      <c r="E29" s="288"/>
      <c r="F29" s="286"/>
      <c r="G29" s="287"/>
      <c r="H29" s="287"/>
      <c r="I29" s="287"/>
      <c r="J29" s="288"/>
      <c r="K29" s="32"/>
      <c r="L29" s="289"/>
      <c r="M29" s="290"/>
      <c r="N29" s="284"/>
      <c r="O29" s="285"/>
      <c r="P29" s="33"/>
    </row>
    <row r="30" spans="1:16" x14ac:dyDescent="0.25">
      <c r="A30" s="35"/>
      <c r="B30" s="286"/>
      <c r="C30" s="287"/>
      <c r="D30" s="287"/>
      <c r="E30" s="288"/>
      <c r="F30" s="286"/>
      <c r="G30" s="287"/>
      <c r="H30" s="287"/>
      <c r="I30" s="287"/>
      <c r="J30" s="288"/>
      <c r="K30" s="32"/>
      <c r="L30" s="289"/>
      <c r="M30" s="290"/>
      <c r="N30" s="284"/>
      <c r="O30" s="285"/>
      <c r="P30" s="33"/>
    </row>
    <row r="31" spans="1:16" x14ac:dyDescent="0.25">
      <c r="A31" s="35"/>
      <c r="B31" s="286"/>
      <c r="C31" s="287"/>
      <c r="D31" s="287"/>
      <c r="E31" s="288"/>
      <c r="F31" s="286"/>
      <c r="G31" s="287"/>
      <c r="H31" s="287"/>
      <c r="I31" s="287"/>
      <c r="J31" s="288"/>
      <c r="K31" s="32"/>
      <c r="L31" s="289"/>
      <c r="M31" s="290"/>
      <c r="N31" s="284"/>
      <c r="O31" s="285"/>
      <c r="P31" s="33"/>
    </row>
    <row r="32" spans="1:16" x14ac:dyDescent="0.25">
      <c r="A32" s="35"/>
      <c r="B32" s="286"/>
      <c r="C32" s="287"/>
      <c r="D32" s="287"/>
      <c r="E32" s="288"/>
      <c r="F32" s="286"/>
      <c r="G32" s="287"/>
      <c r="H32" s="287"/>
      <c r="I32" s="287"/>
      <c r="J32" s="288"/>
      <c r="K32" s="32"/>
      <c r="L32" s="289"/>
      <c r="M32" s="290"/>
      <c r="N32" s="284"/>
      <c r="O32" s="285"/>
      <c r="P32" s="33"/>
    </row>
    <row r="33" spans="1:16" x14ac:dyDescent="0.25">
      <c r="A33" s="35"/>
      <c r="B33" s="286"/>
      <c r="C33" s="287"/>
      <c r="D33" s="287"/>
      <c r="E33" s="288"/>
      <c r="F33" s="286"/>
      <c r="G33" s="287"/>
      <c r="H33" s="287"/>
      <c r="I33" s="287"/>
      <c r="J33" s="288"/>
      <c r="K33" s="32"/>
      <c r="L33" s="289"/>
      <c r="M33" s="290"/>
      <c r="N33" s="284"/>
      <c r="O33" s="285"/>
      <c r="P33" s="33"/>
    </row>
    <row r="34" spans="1:16" x14ac:dyDescent="0.25">
      <c r="A34" s="35"/>
      <c r="B34" s="286"/>
      <c r="C34" s="287"/>
      <c r="D34" s="287"/>
      <c r="E34" s="288"/>
      <c r="F34" s="286"/>
      <c r="G34" s="287"/>
      <c r="H34" s="287"/>
      <c r="I34" s="287"/>
      <c r="J34" s="288"/>
      <c r="K34" s="32"/>
      <c r="L34" s="289"/>
      <c r="M34" s="290"/>
      <c r="N34" s="284"/>
      <c r="O34" s="285"/>
      <c r="P34" s="33"/>
    </row>
    <row r="35" spans="1:16" x14ac:dyDescent="0.25">
      <c r="A35" s="35"/>
      <c r="B35" s="286"/>
      <c r="C35" s="287"/>
      <c r="D35" s="287"/>
      <c r="E35" s="288"/>
      <c r="F35" s="286"/>
      <c r="G35" s="287"/>
      <c r="H35" s="287"/>
      <c r="I35" s="287"/>
      <c r="J35" s="288"/>
      <c r="K35" s="32"/>
      <c r="L35" s="289"/>
      <c r="M35" s="290"/>
      <c r="N35" s="284"/>
      <c r="O35" s="285"/>
      <c r="P35" s="33"/>
    </row>
    <row r="36" spans="1:16" x14ac:dyDescent="0.25">
      <c r="A36" s="35"/>
      <c r="B36" s="286"/>
      <c r="C36" s="287"/>
      <c r="D36" s="287"/>
      <c r="E36" s="288"/>
      <c r="F36" s="286"/>
      <c r="G36" s="287"/>
      <c r="H36" s="287"/>
      <c r="I36" s="287"/>
      <c r="J36" s="288"/>
      <c r="K36" s="32"/>
      <c r="L36" s="289"/>
      <c r="M36" s="290"/>
      <c r="N36" s="284"/>
      <c r="O36" s="285"/>
      <c r="P36" s="33"/>
    </row>
    <row r="37" spans="1:16" x14ac:dyDescent="0.25">
      <c r="A37" s="35"/>
      <c r="B37" s="286"/>
      <c r="C37" s="287"/>
      <c r="D37" s="287"/>
      <c r="E37" s="288"/>
      <c r="F37" s="286"/>
      <c r="G37" s="287"/>
      <c r="H37" s="287"/>
      <c r="I37" s="287"/>
      <c r="J37" s="288"/>
      <c r="K37" s="32"/>
      <c r="L37" s="289"/>
      <c r="M37" s="290"/>
      <c r="N37" s="284"/>
      <c r="O37" s="285"/>
      <c r="P37" s="33"/>
    </row>
    <row r="38" spans="1:16" x14ac:dyDescent="0.25">
      <c r="A38" s="35"/>
      <c r="B38" s="286"/>
      <c r="C38" s="287"/>
      <c r="D38" s="287"/>
      <c r="E38" s="288"/>
      <c r="F38" s="286"/>
      <c r="G38" s="287"/>
      <c r="H38" s="287"/>
      <c r="I38" s="287"/>
      <c r="J38" s="288"/>
      <c r="K38" s="32"/>
      <c r="L38" s="289"/>
      <c r="M38" s="290"/>
      <c r="N38" s="284"/>
      <c r="O38" s="285"/>
      <c r="P38" s="33"/>
    </row>
    <row r="39" spans="1:16" x14ac:dyDescent="0.25">
      <c r="A39" s="35"/>
      <c r="B39" s="286"/>
      <c r="C39" s="287"/>
      <c r="D39" s="287"/>
      <c r="E39" s="288"/>
      <c r="F39" s="286"/>
      <c r="G39" s="287"/>
      <c r="H39" s="287"/>
      <c r="I39" s="287"/>
      <c r="J39" s="288"/>
      <c r="K39" s="32"/>
      <c r="L39" s="289"/>
      <c r="M39" s="290"/>
      <c r="N39" s="284"/>
      <c r="O39" s="285"/>
      <c r="P39" s="33"/>
    </row>
    <row r="40" spans="1:16" x14ac:dyDescent="0.25">
      <c r="A40" s="35"/>
      <c r="B40" s="286"/>
      <c r="C40" s="287"/>
      <c r="D40" s="287"/>
      <c r="E40" s="288"/>
      <c r="F40" s="286"/>
      <c r="G40" s="287"/>
      <c r="H40" s="287"/>
      <c r="I40" s="287"/>
      <c r="J40" s="288"/>
      <c r="K40" s="32"/>
      <c r="L40" s="289"/>
      <c r="M40" s="290"/>
      <c r="N40" s="284"/>
      <c r="O40" s="285"/>
      <c r="P40" s="33"/>
    </row>
    <row r="41" spans="1:16" x14ac:dyDescent="0.25">
      <c r="A41" s="35"/>
      <c r="B41" s="286"/>
      <c r="C41" s="287"/>
      <c r="D41" s="287"/>
      <c r="E41" s="288"/>
      <c r="F41" s="286"/>
      <c r="G41" s="287"/>
      <c r="H41" s="287"/>
      <c r="I41" s="287"/>
      <c r="J41" s="288"/>
      <c r="K41" s="32"/>
      <c r="L41" s="289"/>
      <c r="M41" s="290"/>
      <c r="N41" s="284"/>
      <c r="O41" s="285"/>
      <c r="P41" s="33"/>
    </row>
    <row r="42" spans="1:16" x14ac:dyDescent="0.25">
      <c r="A42" s="35"/>
      <c r="B42" s="286"/>
      <c r="C42" s="287"/>
      <c r="D42" s="287"/>
      <c r="E42" s="288"/>
      <c r="F42" s="286"/>
      <c r="G42" s="287"/>
      <c r="H42" s="287"/>
      <c r="I42" s="287"/>
      <c r="J42" s="288"/>
      <c r="K42" s="32"/>
      <c r="L42" s="289"/>
      <c r="M42" s="290"/>
      <c r="N42" s="284"/>
      <c r="O42" s="285"/>
      <c r="P42" s="33"/>
    </row>
    <row r="43" spans="1:16" x14ac:dyDescent="0.25">
      <c r="A43" s="35"/>
      <c r="B43" s="286"/>
      <c r="C43" s="287"/>
      <c r="D43" s="287"/>
      <c r="E43" s="288"/>
      <c r="F43" s="286"/>
      <c r="G43" s="287"/>
      <c r="H43" s="287"/>
      <c r="I43" s="287"/>
      <c r="J43" s="288"/>
      <c r="K43" s="32"/>
      <c r="L43" s="289"/>
      <c r="M43" s="290"/>
      <c r="N43" s="284"/>
      <c r="O43" s="285"/>
      <c r="P43" s="33"/>
    </row>
    <row r="44" spans="1:16" x14ac:dyDescent="0.25">
      <c r="A44" s="35"/>
      <c r="B44" s="286"/>
      <c r="C44" s="287"/>
      <c r="D44" s="287"/>
      <c r="E44" s="288"/>
      <c r="F44" s="286"/>
      <c r="G44" s="287"/>
      <c r="H44" s="287"/>
      <c r="I44" s="287"/>
      <c r="J44" s="288"/>
      <c r="K44" s="32"/>
      <c r="L44" s="289"/>
      <c r="M44" s="290"/>
      <c r="N44" s="284"/>
      <c r="O44" s="285"/>
      <c r="P44" s="33"/>
    </row>
    <row r="45" spans="1:16" x14ac:dyDescent="0.25">
      <c r="A45" s="35"/>
      <c r="B45" s="286"/>
      <c r="C45" s="287"/>
      <c r="D45" s="287"/>
      <c r="E45" s="288"/>
      <c r="F45" s="286"/>
      <c r="G45" s="287"/>
      <c r="H45" s="287"/>
      <c r="I45" s="287"/>
      <c r="J45" s="288"/>
      <c r="K45" s="32"/>
      <c r="L45" s="289"/>
      <c r="M45" s="290"/>
      <c r="N45" s="284"/>
      <c r="O45" s="285"/>
      <c r="P45" s="33"/>
    </row>
    <row r="46" spans="1:16" x14ac:dyDescent="0.25">
      <c r="A46" s="35"/>
      <c r="B46" s="286"/>
      <c r="C46" s="287"/>
      <c r="D46" s="287"/>
      <c r="E46" s="288"/>
      <c r="F46" s="286"/>
      <c r="G46" s="287"/>
      <c r="H46" s="287"/>
      <c r="I46" s="287"/>
      <c r="J46" s="288"/>
      <c r="K46" s="32"/>
      <c r="L46" s="289"/>
      <c r="M46" s="290"/>
      <c r="N46" s="284"/>
      <c r="O46" s="285"/>
      <c r="P46" s="33"/>
    </row>
    <row r="47" spans="1:16" x14ac:dyDescent="0.25">
      <c r="A47" s="35"/>
      <c r="B47" s="286"/>
      <c r="C47" s="287"/>
      <c r="D47" s="287"/>
      <c r="E47" s="288"/>
      <c r="F47" s="286"/>
      <c r="G47" s="287"/>
      <c r="H47" s="287"/>
      <c r="I47" s="287"/>
      <c r="J47" s="288"/>
      <c r="K47" s="32"/>
      <c r="L47" s="289"/>
      <c r="M47" s="290"/>
      <c r="N47" s="284"/>
      <c r="O47" s="285"/>
      <c r="P47" s="33"/>
    </row>
    <row r="48" spans="1:16" x14ac:dyDescent="0.25">
      <c r="A48" s="35"/>
      <c r="B48" s="286"/>
      <c r="C48" s="287"/>
      <c r="D48" s="287"/>
      <c r="E48" s="288"/>
      <c r="F48" s="286"/>
      <c r="G48" s="287"/>
      <c r="H48" s="287"/>
      <c r="I48" s="287"/>
      <c r="J48" s="288"/>
      <c r="K48" s="32"/>
      <c r="L48" s="289"/>
      <c r="M48" s="290"/>
      <c r="N48" s="284"/>
      <c r="O48" s="285"/>
      <c r="P48" s="33"/>
    </row>
    <row r="49" spans="1:16" x14ac:dyDescent="0.25">
      <c r="A49" s="35"/>
      <c r="B49" s="286"/>
      <c r="C49" s="287"/>
      <c r="D49" s="287"/>
      <c r="E49" s="288"/>
      <c r="F49" s="286"/>
      <c r="G49" s="287"/>
      <c r="H49" s="287"/>
      <c r="I49" s="287"/>
      <c r="J49" s="288"/>
      <c r="K49" s="32"/>
      <c r="L49" s="289"/>
      <c r="M49" s="290"/>
      <c r="N49" s="284"/>
      <c r="O49" s="285"/>
      <c r="P49" s="33"/>
    </row>
    <row r="50" spans="1:16" x14ac:dyDescent="0.25">
      <c r="A50" s="35"/>
      <c r="B50" s="286"/>
      <c r="C50" s="287"/>
      <c r="D50" s="287"/>
      <c r="E50" s="288"/>
      <c r="F50" s="286"/>
      <c r="G50" s="287"/>
      <c r="H50" s="287"/>
      <c r="I50" s="287"/>
      <c r="J50" s="288"/>
      <c r="K50" s="32"/>
      <c r="L50" s="289"/>
      <c r="M50" s="290"/>
      <c r="N50" s="284"/>
      <c r="O50" s="285"/>
      <c r="P50" s="33"/>
    </row>
    <row r="51" spans="1:16" x14ac:dyDescent="0.25">
      <c r="A51" s="35"/>
      <c r="B51" s="286"/>
      <c r="C51" s="287"/>
      <c r="D51" s="287"/>
      <c r="E51" s="288"/>
      <c r="F51" s="286"/>
      <c r="G51" s="287"/>
      <c r="H51" s="287"/>
      <c r="I51" s="287"/>
      <c r="J51" s="288"/>
      <c r="K51" s="32"/>
      <c r="L51" s="289"/>
      <c r="M51" s="290"/>
      <c r="N51" s="284"/>
      <c r="O51" s="285"/>
      <c r="P51" s="33"/>
    </row>
    <row r="52" spans="1:16" x14ac:dyDescent="0.25">
      <c r="A52" s="35"/>
      <c r="B52" s="286"/>
      <c r="C52" s="287"/>
      <c r="D52" s="287"/>
      <c r="E52" s="288"/>
      <c r="F52" s="286"/>
      <c r="G52" s="287"/>
      <c r="H52" s="287"/>
      <c r="I52" s="287"/>
      <c r="J52" s="288"/>
      <c r="K52" s="32"/>
      <c r="L52" s="289"/>
      <c r="M52" s="290"/>
      <c r="N52" s="284"/>
      <c r="O52" s="285"/>
      <c r="P52" s="33"/>
    </row>
    <row r="53" spans="1:16" x14ac:dyDescent="0.25">
      <c r="A53" s="35"/>
      <c r="B53" s="286"/>
      <c r="C53" s="287"/>
      <c r="D53" s="287"/>
      <c r="E53" s="288"/>
      <c r="F53" s="286"/>
      <c r="G53" s="287"/>
      <c r="H53" s="287"/>
      <c r="I53" s="287"/>
      <c r="J53" s="288"/>
      <c r="K53" s="32"/>
      <c r="L53" s="289"/>
      <c r="M53" s="290"/>
      <c r="N53" s="284"/>
      <c r="O53" s="285"/>
      <c r="P53" s="33"/>
    </row>
    <row r="54" spans="1:16" x14ac:dyDescent="0.25">
      <c r="A54" s="35"/>
      <c r="B54" s="286"/>
      <c r="C54" s="287"/>
      <c r="D54" s="287"/>
      <c r="E54" s="288"/>
      <c r="F54" s="286"/>
      <c r="G54" s="287"/>
      <c r="H54" s="287"/>
      <c r="I54" s="287"/>
      <c r="J54" s="288"/>
      <c r="K54" s="32"/>
      <c r="L54" s="289"/>
      <c r="M54" s="290"/>
      <c r="N54" s="284"/>
      <c r="O54" s="285"/>
      <c r="P54" s="33"/>
    </row>
    <row r="55" spans="1:16" x14ac:dyDescent="0.25">
      <c r="A55" s="35"/>
      <c r="B55" s="286"/>
      <c r="C55" s="287"/>
      <c r="D55" s="287"/>
      <c r="E55" s="288"/>
      <c r="F55" s="286"/>
      <c r="G55" s="287"/>
      <c r="H55" s="287"/>
      <c r="I55" s="287"/>
      <c r="J55" s="288"/>
      <c r="K55" s="32"/>
      <c r="L55" s="289"/>
      <c r="M55" s="290"/>
      <c r="N55" s="284"/>
      <c r="O55" s="285"/>
      <c r="P55" s="33"/>
    </row>
    <row r="56" spans="1:16" x14ac:dyDescent="0.25">
      <c r="A56" s="35"/>
      <c r="B56" s="286"/>
      <c r="C56" s="287"/>
      <c r="D56" s="287"/>
      <c r="E56" s="288"/>
      <c r="F56" s="286"/>
      <c r="G56" s="287"/>
      <c r="H56" s="287"/>
      <c r="I56" s="287"/>
      <c r="J56" s="288"/>
      <c r="K56" s="32"/>
      <c r="L56" s="289"/>
      <c r="M56" s="290"/>
      <c r="N56" s="284"/>
      <c r="O56" s="285"/>
      <c r="P56" s="33"/>
    </row>
    <row r="57" spans="1:16" x14ac:dyDescent="0.25">
      <c r="A57" s="35"/>
      <c r="B57" s="286"/>
      <c r="C57" s="287"/>
      <c r="D57" s="287"/>
      <c r="E57" s="288"/>
      <c r="F57" s="286"/>
      <c r="G57" s="287"/>
      <c r="H57" s="287"/>
      <c r="I57" s="287"/>
      <c r="J57" s="288"/>
      <c r="K57" s="32"/>
      <c r="L57" s="289"/>
      <c r="M57" s="290"/>
      <c r="N57" s="284"/>
      <c r="O57" s="285"/>
      <c r="P57" s="33"/>
    </row>
    <row r="58" spans="1:16" x14ac:dyDescent="0.25">
      <c r="A58" s="35"/>
      <c r="B58" s="286"/>
      <c r="C58" s="287"/>
      <c r="D58" s="287"/>
      <c r="E58" s="288"/>
      <c r="F58" s="286"/>
      <c r="G58" s="287"/>
      <c r="H58" s="287"/>
      <c r="I58" s="287"/>
      <c r="J58" s="288"/>
      <c r="K58" s="32"/>
      <c r="L58" s="289"/>
      <c r="M58" s="290"/>
      <c r="N58" s="284"/>
      <c r="O58" s="285"/>
      <c r="P58" s="33"/>
    </row>
    <row r="59" spans="1:16" x14ac:dyDescent="0.25">
      <c r="A59" s="35"/>
      <c r="B59" s="286"/>
      <c r="C59" s="287"/>
      <c r="D59" s="287"/>
      <c r="E59" s="288"/>
      <c r="F59" s="286"/>
      <c r="G59" s="287"/>
      <c r="H59" s="287"/>
      <c r="I59" s="287"/>
      <c r="J59" s="288"/>
      <c r="K59" s="32"/>
      <c r="L59" s="289"/>
      <c r="M59" s="290"/>
      <c r="N59" s="284"/>
      <c r="O59" s="285"/>
      <c r="P59" s="33"/>
    </row>
    <row r="60" spans="1:16" x14ac:dyDescent="0.25">
      <c r="A60" s="35"/>
      <c r="B60" s="286"/>
      <c r="C60" s="287"/>
      <c r="D60" s="287"/>
      <c r="E60" s="288"/>
      <c r="F60" s="286"/>
      <c r="G60" s="287"/>
      <c r="H60" s="287"/>
      <c r="I60" s="287"/>
      <c r="J60" s="288"/>
      <c r="K60" s="32"/>
      <c r="L60" s="289"/>
      <c r="M60" s="290"/>
      <c r="N60" s="284"/>
      <c r="O60" s="285"/>
      <c r="P60" s="33"/>
    </row>
    <row r="61" spans="1:16" x14ac:dyDescent="0.25">
      <c r="A61" s="35"/>
      <c r="B61" s="286"/>
      <c r="C61" s="287"/>
      <c r="D61" s="287"/>
      <c r="E61" s="288"/>
      <c r="F61" s="286"/>
      <c r="G61" s="287"/>
      <c r="H61" s="287"/>
      <c r="I61" s="287"/>
      <c r="J61" s="288"/>
      <c r="K61" s="32"/>
      <c r="L61" s="289"/>
      <c r="M61" s="290"/>
      <c r="N61" s="284"/>
      <c r="O61" s="285"/>
      <c r="P61" s="33"/>
    </row>
    <row r="62" spans="1:16" x14ac:dyDescent="0.25">
      <c r="A62" s="35"/>
      <c r="B62" s="286"/>
      <c r="C62" s="287"/>
      <c r="D62" s="287"/>
      <c r="E62" s="288"/>
      <c r="F62" s="286"/>
      <c r="G62" s="287"/>
      <c r="H62" s="287"/>
      <c r="I62" s="287"/>
      <c r="J62" s="288"/>
      <c r="K62" s="32"/>
      <c r="L62" s="289"/>
      <c r="M62" s="290"/>
      <c r="N62" s="284"/>
      <c r="O62" s="285"/>
      <c r="P62" s="33"/>
    </row>
    <row r="63" spans="1:16" x14ac:dyDescent="0.25">
      <c r="A63" s="35"/>
      <c r="B63" s="286"/>
      <c r="C63" s="287"/>
      <c r="D63" s="287"/>
      <c r="E63" s="288"/>
      <c r="F63" s="286"/>
      <c r="G63" s="287"/>
      <c r="H63" s="287"/>
      <c r="I63" s="287"/>
      <c r="J63" s="288"/>
      <c r="K63" s="32"/>
      <c r="L63" s="289"/>
      <c r="M63" s="290"/>
      <c r="N63" s="284"/>
      <c r="O63" s="285"/>
      <c r="P63" s="33"/>
    </row>
    <row r="64" spans="1:16" x14ac:dyDescent="0.25">
      <c r="A64" s="35"/>
      <c r="B64" s="286"/>
      <c r="C64" s="287"/>
      <c r="D64" s="287"/>
      <c r="E64" s="288"/>
      <c r="F64" s="286"/>
      <c r="G64" s="287"/>
      <c r="H64" s="287"/>
      <c r="I64" s="287"/>
      <c r="J64" s="288"/>
      <c r="K64" s="32"/>
      <c r="L64" s="289"/>
      <c r="M64" s="290"/>
      <c r="N64" s="284"/>
      <c r="O64" s="285"/>
      <c r="P64" s="33"/>
    </row>
    <row r="65" spans="1:16" x14ac:dyDescent="0.25">
      <c r="A65" s="35"/>
      <c r="B65" s="286"/>
      <c r="C65" s="287"/>
      <c r="D65" s="287"/>
      <c r="E65" s="288"/>
      <c r="F65" s="286"/>
      <c r="G65" s="287"/>
      <c r="H65" s="287"/>
      <c r="I65" s="287"/>
      <c r="J65" s="288"/>
      <c r="K65" s="32"/>
      <c r="L65" s="289"/>
      <c r="M65" s="290"/>
      <c r="N65" s="284"/>
      <c r="O65" s="285"/>
      <c r="P65" s="33"/>
    </row>
    <row r="66" spans="1:16" x14ac:dyDescent="0.25">
      <c r="A66" s="35"/>
      <c r="B66" s="286"/>
      <c r="C66" s="287"/>
      <c r="D66" s="287"/>
      <c r="E66" s="288"/>
      <c r="F66" s="286"/>
      <c r="G66" s="287"/>
      <c r="H66" s="287"/>
      <c r="I66" s="287"/>
      <c r="J66" s="288"/>
      <c r="K66" s="32"/>
      <c r="L66" s="289"/>
      <c r="M66" s="290"/>
      <c r="N66" s="284"/>
      <c r="O66" s="285"/>
      <c r="P66" s="33"/>
    </row>
    <row r="67" spans="1:16" x14ac:dyDescent="0.25">
      <c r="A67" s="35"/>
      <c r="B67" s="286"/>
      <c r="C67" s="287"/>
      <c r="D67" s="287"/>
      <c r="E67" s="288"/>
      <c r="F67" s="286"/>
      <c r="G67" s="287"/>
      <c r="H67" s="287"/>
      <c r="I67" s="287"/>
      <c r="J67" s="288"/>
      <c r="K67" s="32"/>
      <c r="L67" s="289"/>
      <c r="M67" s="290"/>
      <c r="N67" s="284"/>
      <c r="O67" s="285"/>
      <c r="P67" s="33"/>
    </row>
    <row r="68" spans="1:16" x14ac:dyDescent="0.25">
      <c r="A68" s="35"/>
      <c r="B68" s="286"/>
      <c r="C68" s="287"/>
      <c r="D68" s="287"/>
      <c r="E68" s="288"/>
      <c r="F68" s="286"/>
      <c r="G68" s="287"/>
      <c r="H68" s="287"/>
      <c r="I68" s="287"/>
      <c r="J68" s="288"/>
      <c r="K68" s="32"/>
      <c r="L68" s="289"/>
      <c r="M68" s="290"/>
      <c r="N68" s="284"/>
      <c r="O68" s="285"/>
      <c r="P68" s="33"/>
    </row>
    <row r="69" spans="1:16" x14ac:dyDescent="0.25">
      <c r="A69" s="35"/>
      <c r="B69" s="286"/>
      <c r="C69" s="287"/>
      <c r="D69" s="287"/>
      <c r="E69" s="288"/>
      <c r="F69" s="286"/>
      <c r="G69" s="287"/>
      <c r="H69" s="287"/>
      <c r="I69" s="287"/>
      <c r="J69" s="288"/>
      <c r="K69" s="32"/>
      <c r="L69" s="289"/>
      <c r="M69" s="290"/>
      <c r="N69" s="284"/>
      <c r="O69" s="285"/>
      <c r="P69" s="33"/>
    </row>
    <row r="70" spans="1:16" x14ac:dyDescent="0.25">
      <c r="A70" s="35"/>
      <c r="B70" s="286"/>
      <c r="C70" s="287"/>
      <c r="D70" s="287"/>
      <c r="E70" s="288"/>
      <c r="F70" s="286"/>
      <c r="G70" s="287"/>
      <c r="H70" s="287"/>
      <c r="I70" s="287"/>
      <c r="J70" s="288"/>
      <c r="K70" s="32"/>
      <c r="L70" s="289"/>
      <c r="M70" s="290"/>
      <c r="N70" s="284"/>
      <c r="O70" s="285"/>
      <c r="P70" s="33"/>
    </row>
    <row r="71" spans="1:16" x14ac:dyDescent="0.25">
      <c r="A71" s="33"/>
      <c r="C71" s="37"/>
      <c r="D71" s="37"/>
      <c r="E71" s="37"/>
      <c r="F71" s="37"/>
      <c r="G71" s="37"/>
      <c r="H71" s="37"/>
      <c r="I71" s="37"/>
      <c r="J71" s="37"/>
      <c r="K71" s="277" t="s">
        <v>35</v>
      </c>
      <c r="L71" s="277"/>
      <c r="M71" s="278"/>
      <c r="N71" s="284">
        <f>SUM(N9:O70)</f>
        <v>0</v>
      </c>
      <c r="O71" s="285"/>
      <c r="P71" s="33"/>
    </row>
    <row r="72" spans="1:16" x14ac:dyDescent="0.25">
      <c r="K72" s="279" t="s">
        <v>72</v>
      </c>
      <c r="L72" s="280"/>
      <c r="M72" s="281"/>
      <c r="N72" s="275">
        <f>+N71*0.15</f>
        <v>0</v>
      </c>
      <c r="O72" s="276"/>
    </row>
    <row r="73" spans="1:16" x14ac:dyDescent="0.25">
      <c r="A73" t="s">
        <v>118</v>
      </c>
      <c r="K73" s="282" t="s">
        <v>34</v>
      </c>
      <c r="L73" s="283"/>
      <c r="M73" s="281"/>
      <c r="N73" s="275">
        <f>+N71+N72</f>
        <v>0</v>
      </c>
      <c r="O73" s="276"/>
    </row>
    <row r="75" spans="1:16" x14ac:dyDescent="0.25">
      <c r="N75" s="296" t="s">
        <v>54</v>
      </c>
      <c r="O75" s="296"/>
    </row>
  </sheetData>
  <mergeCells count="266">
    <mergeCell ref="M7:N7"/>
    <mergeCell ref="L8:M8"/>
    <mergeCell ref="N8:O8"/>
    <mergeCell ref="N75:O75"/>
    <mergeCell ref="A3:B3"/>
    <mergeCell ref="C3:L4"/>
    <mergeCell ref="A4:B4"/>
    <mergeCell ref="M4:O4"/>
    <mergeCell ref="A5:B5"/>
    <mergeCell ref="M5:O6"/>
    <mergeCell ref="B8:E8"/>
    <mergeCell ref="B9:E9"/>
    <mergeCell ref="F8:J8"/>
    <mergeCell ref="F9:J9"/>
    <mergeCell ref="B10:E10"/>
    <mergeCell ref="F10:J10"/>
    <mergeCell ref="L10:M10"/>
    <mergeCell ref="N10:O10"/>
    <mergeCell ref="L9:M9"/>
    <mergeCell ref="B11:E11"/>
    <mergeCell ref="F11:J11"/>
    <mergeCell ref="L11:M11"/>
    <mergeCell ref="N11:O11"/>
    <mergeCell ref="B12:E12"/>
    <mergeCell ref="F12:J12"/>
    <mergeCell ref="L12:M12"/>
    <mergeCell ref="N12:O12"/>
    <mergeCell ref="N9:O9"/>
    <mergeCell ref="B15:E15"/>
    <mergeCell ref="F15:J15"/>
    <mergeCell ref="L15:M15"/>
    <mergeCell ref="N15:O15"/>
    <mergeCell ref="B16:E16"/>
    <mergeCell ref="F16:J16"/>
    <mergeCell ref="L16:M16"/>
    <mergeCell ref="N16:O16"/>
    <mergeCell ref="B13:E13"/>
    <mergeCell ref="F13:J13"/>
    <mergeCell ref="L13:M13"/>
    <mergeCell ref="N13:O13"/>
    <mergeCell ref="B14:E14"/>
    <mergeCell ref="F14:J14"/>
    <mergeCell ref="L14:M14"/>
    <mergeCell ref="N14:O14"/>
    <mergeCell ref="B19:E19"/>
    <mergeCell ref="F19:J19"/>
    <mergeCell ref="L19:M19"/>
    <mergeCell ref="N19:O19"/>
    <mergeCell ref="B20:E20"/>
    <mergeCell ref="F20:J20"/>
    <mergeCell ref="L20:M20"/>
    <mergeCell ref="N20:O20"/>
    <mergeCell ref="B17:E17"/>
    <mergeCell ref="F17:J17"/>
    <mergeCell ref="L17:M17"/>
    <mergeCell ref="N17:O17"/>
    <mergeCell ref="B18:E18"/>
    <mergeCell ref="F18:J18"/>
    <mergeCell ref="L18:M18"/>
    <mergeCell ref="N18:O18"/>
    <mergeCell ref="B23:E23"/>
    <mergeCell ref="F23:J23"/>
    <mergeCell ref="L23:M23"/>
    <mergeCell ref="N23:O23"/>
    <mergeCell ref="B24:E24"/>
    <mergeCell ref="F24:J24"/>
    <mergeCell ref="L24:M24"/>
    <mergeCell ref="N24:O24"/>
    <mergeCell ref="B21:E21"/>
    <mergeCell ref="F21:J21"/>
    <mergeCell ref="L21:M21"/>
    <mergeCell ref="N21:O21"/>
    <mergeCell ref="B22:E22"/>
    <mergeCell ref="F22:J22"/>
    <mergeCell ref="L22:M22"/>
    <mergeCell ref="N22:O22"/>
    <mergeCell ref="B27:E27"/>
    <mergeCell ref="F27:J27"/>
    <mergeCell ref="L27:M27"/>
    <mergeCell ref="N27:O27"/>
    <mergeCell ref="B28:E28"/>
    <mergeCell ref="F28:J28"/>
    <mergeCell ref="L28:M28"/>
    <mergeCell ref="N28:O28"/>
    <mergeCell ref="B25:E25"/>
    <mergeCell ref="F25:J25"/>
    <mergeCell ref="L25:M25"/>
    <mergeCell ref="N25:O25"/>
    <mergeCell ref="B26:E26"/>
    <mergeCell ref="F26:J26"/>
    <mergeCell ref="L26:M26"/>
    <mergeCell ref="N26:O26"/>
    <mergeCell ref="B31:E31"/>
    <mergeCell ref="F31:J31"/>
    <mergeCell ref="L31:M31"/>
    <mergeCell ref="N31:O31"/>
    <mergeCell ref="B32:E32"/>
    <mergeCell ref="F32:J32"/>
    <mergeCell ref="L32:M32"/>
    <mergeCell ref="N32:O32"/>
    <mergeCell ref="B29:E29"/>
    <mergeCell ref="F29:J29"/>
    <mergeCell ref="L29:M29"/>
    <mergeCell ref="N29:O29"/>
    <mergeCell ref="B30:E30"/>
    <mergeCell ref="F30:J30"/>
    <mergeCell ref="L30:M30"/>
    <mergeCell ref="N30:O30"/>
    <mergeCell ref="B35:E35"/>
    <mergeCell ref="F35:J35"/>
    <mergeCell ref="L35:M35"/>
    <mergeCell ref="N35:O35"/>
    <mergeCell ref="B36:E36"/>
    <mergeCell ref="F36:J36"/>
    <mergeCell ref="L36:M36"/>
    <mergeCell ref="N36:O36"/>
    <mergeCell ref="B33:E33"/>
    <mergeCell ref="F33:J33"/>
    <mergeCell ref="L33:M33"/>
    <mergeCell ref="N33:O33"/>
    <mergeCell ref="B34:E34"/>
    <mergeCell ref="F34:J34"/>
    <mergeCell ref="L34:M34"/>
    <mergeCell ref="N34:O34"/>
    <mergeCell ref="B39:E39"/>
    <mergeCell ref="F39:J39"/>
    <mergeCell ref="L39:M39"/>
    <mergeCell ref="N39:O39"/>
    <mergeCell ref="B40:E40"/>
    <mergeCell ref="F40:J40"/>
    <mergeCell ref="L40:M40"/>
    <mergeCell ref="N40:O40"/>
    <mergeCell ref="B37:E37"/>
    <mergeCell ref="F37:J37"/>
    <mergeCell ref="L37:M37"/>
    <mergeCell ref="N37:O37"/>
    <mergeCell ref="B38:E38"/>
    <mergeCell ref="F38:J38"/>
    <mergeCell ref="L38:M38"/>
    <mergeCell ref="N38:O38"/>
    <mergeCell ref="B43:E43"/>
    <mergeCell ref="F43:J43"/>
    <mergeCell ref="L43:M43"/>
    <mergeCell ref="N43:O43"/>
    <mergeCell ref="B44:E44"/>
    <mergeCell ref="F44:J44"/>
    <mergeCell ref="L44:M44"/>
    <mergeCell ref="N44:O44"/>
    <mergeCell ref="B41:E41"/>
    <mergeCell ref="F41:J41"/>
    <mergeCell ref="L41:M41"/>
    <mergeCell ref="N41:O41"/>
    <mergeCell ref="B42:E42"/>
    <mergeCell ref="F42:J42"/>
    <mergeCell ref="L42:M42"/>
    <mergeCell ref="N42:O42"/>
    <mergeCell ref="B47:E47"/>
    <mergeCell ref="F47:J47"/>
    <mergeCell ref="L47:M47"/>
    <mergeCell ref="N47:O47"/>
    <mergeCell ref="B48:E48"/>
    <mergeCell ref="F48:J48"/>
    <mergeCell ref="L48:M48"/>
    <mergeCell ref="N48:O48"/>
    <mergeCell ref="B45:E45"/>
    <mergeCell ref="F45:J45"/>
    <mergeCell ref="L45:M45"/>
    <mergeCell ref="N45:O45"/>
    <mergeCell ref="B46:E46"/>
    <mergeCell ref="F46:J46"/>
    <mergeCell ref="L46:M46"/>
    <mergeCell ref="N46:O46"/>
    <mergeCell ref="B51:E51"/>
    <mergeCell ref="F51:J51"/>
    <mergeCell ref="L51:M51"/>
    <mergeCell ref="N51:O51"/>
    <mergeCell ref="B52:E52"/>
    <mergeCell ref="F52:J52"/>
    <mergeCell ref="L52:M52"/>
    <mergeCell ref="N52:O52"/>
    <mergeCell ref="B49:E49"/>
    <mergeCell ref="F49:J49"/>
    <mergeCell ref="L49:M49"/>
    <mergeCell ref="N49:O49"/>
    <mergeCell ref="B50:E50"/>
    <mergeCell ref="F50:J50"/>
    <mergeCell ref="L50:M50"/>
    <mergeCell ref="N50:O50"/>
    <mergeCell ref="B55:E55"/>
    <mergeCell ref="F55:J55"/>
    <mergeCell ref="L55:M55"/>
    <mergeCell ref="N55:O55"/>
    <mergeCell ref="B56:E56"/>
    <mergeCell ref="F56:J56"/>
    <mergeCell ref="L56:M56"/>
    <mergeCell ref="N56:O56"/>
    <mergeCell ref="B53:E53"/>
    <mergeCell ref="F53:J53"/>
    <mergeCell ref="L53:M53"/>
    <mergeCell ref="N53:O53"/>
    <mergeCell ref="B54:E54"/>
    <mergeCell ref="F54:J54"/>
    <mergeCell ref="L54:M54"/>
    <mergeCell ref="N54:O54"/>
    <mergeCell ref="B59:E59"/>
    <mergeCell ref="F59:J59"/>
    <mergeCell ref="L59:M59"/>
    <mergeCell ref="N59:O59"/>
    <mergeCell ref="B60:E60"/>
    <mergeCell ref="F60:J60"/>
    <mergeCell ref="L60:M60"/>
    <mergeCell ref="N60:O60"/>
    <mergeCell ref="B57:E57"/>
    <mergeCell ref="F57:J57"/>
    <mergeCell ref="L57:M57"/>
    <mergeCell ref="N57:O57"/>
    <mergeCell ref="B58:E58"/>
    <mergeCell ref="F58:J58"/>
    <mergeCell ref="L58:M58"/>
    <mergeCell ref="N58:O58"/>
    <mergeCell ref="B63:E63"/>
    <mergeCell ref="F63:J63"/>
    <mergeCell ref="L63:M63"/>
    <mergeCell ref="N63:O63"/>
    <mergeCell ref="B64:E64"/>
    <mergeCell ref="F64:J64"/>
    <mergeCell ref="L64:M64"/>
    <mergeCell ref="N64:O64"/>
    <mergeCell ref="B61:E61"/>
    <mergeCell ref="F61:J61"/>
    <mergeCell ref="L61:M61"/>
    <mergeCell ref="N61:O61"/>
    <mergeCell ref="B62:E62"/>
    <mergeCell ref="F62:J62"/>
    <mergeCell ref="L62:M62"/>
    <mergeCell ref="N62:O62"/>
    <mergeCell ref="B67:E67"/>
    <mergeCell ref="F67:J67"/>
    <mergeCell ref="L67:M67"/>
    <mergeCell ref="N67:O67"/>
    <mergeCell ref="B68:E68"/>
    <mergeCell ref="F68:J68"/>
    <mergeCell ref="L68:M68"/>
    <mergeCell ref="N68:O68"/>
    <mergeCell ref="B65:E65"/>
    <mergeCell ref="F65:J65"/>
    <mergeCell ref="L65:M65"/>
    <mergeCell ref="N65:O65"/>
    <mergeCell ref="B66:E66"/>
    <mergeCell ref="F66:J66"/>
    <mergeCell ref="L66:M66"/>
    <mergeCell ref="N66:O66"/>
    <mergeCell ref="N73:O73"/>
    <mergeCell ref="K71:M71"/>
    <mergeCell ref="K72:M72"/>
    <mergeCell ref="K73:M73"/>
    <mergeCell ref="N71:O71"/>
    <mergeCell ref="N72:O72"/>
    <mergeCell ref="B69:E69"/>
    <mergeCell ref="F69:J69"/>
    <mergeCell ref="L69:M69"/>
    <mergeCell ref="N69:O69"/>
    <mergeCell ref="B70:E70"/>
    <mergeCell ref="F70:J70"/>
    <mergeCell ref="L70:M70"/>
    <mergeCell ref="N70:O70"/>
  </mergeCells>
  <hyperlinks>
    <hyperlink ref="B71:J71" r:id="rId1" display="MDOT's Blue Book Service"/>
  </hyperlinks>
  <pageMargins left="0.7" right="0.7" top="0.75" bottom="0.75" header="0.3" footer="0.3"/>
  <pageSetup scale="57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P75"/>
  <sheetViews>
    <sheetView topLeftCell="A43" workbookViewId="0">
      <selection activeCell="P15" sqref="P15"/>
    </sheetView>
  </sheetViews>
  <sheetFormatPr defaultRowHeight="15" x14ac:dyDescent="0.25"/>
  <cols>
    <col min="1" max="1" width="11.7109375" customWidth="1"/>
    <col min="2" max="2" width="15.28515625" customWidth="1"/>
    <col min="11" max="11" width="11.140625" customWidth="1"/>
  </cols>
  <sheetData>
    <row r="2" spans="1:16" x14ac:dyDescent="0.25">
      <c r="A2" t="s">
        <v>115</v>
      </c>
      <c r="B2">
        <f>Summary!H8</f>
        <v>0</v>
      </c>
    </row>
    <row r="3" spans="1:16" ht="15.75" thickBot="1" x14ac:dyDescent="0.3">
      <c r="A3" s="297" t="s">
        <v>0</v>
      </c>
      <c r="B3" s="298"/>
      <c r="C3" s="299" t="s">
        <v>105</v>
      </c>
      <c r="D3" s="300"/>
      <c r="E3" s="300"/>
      <c r="F3" s="300"/>
      <c r="G3" s="300"/>
      <c r="H3" s="300"/>
      <c r="I3" s="300"/>
      <c r="J3" s="300"/>
      <c r="K3" s="300"/>
      <c r="L3" s="300"/>
      <c r="M3" s="8"/>
      <c r="N3" s="8"/>
      <c r="O3" s="2" t="s">
        <v>42</v>
      </c>
    </row>
    <row r="4" spans="1:16" x14ac:dyDescent="0.25">
      <c r="A4" s="296" t="s">
        <v>19</v>
      </c>
      <c r="B4" s="298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1" t="str">
        <f>Summary!$N$4</f>
        <v>WEEK ENDING</v>
      </c>
      <c r="N4" s="302"/>
      <c r="O4" s="303"/>
    </row>
    <row r="5" spans="1:16" x14ac:dyDescent="0.25">
      <c r="A5" s="296" t="s">
        <v>69</v>
      </c>
      <c r="B5" s="298"/>
      <c r="M5" s="304">
        <f>Summary!$N$5</f>
        <v>42432</v>
      </c>
      <c r="N5" s="305"/>
      <c r="O5" s="306"/>
    </row>
    <row r="6" spans="1:16" ht="15.75" thickBot="1" x14ac:dyDescent="0.3">
      <c r="M6" s="307"/>
      <c r="N6" s="308"/>
      <c r="O6" s="309"/>
    </row>
    <row r="7" spans="1:16" x14ac:dyDescent="0.25">
      <c r="D7" s="7"/>
      <c r="E7" s="1"/>
      <c r="F7" s="1"/>
      <c r="G7" s="1"/>
      <c r="H7" s="1"/>
      <c r="I7" s="1"/>
      <c r="J7" s="1"/>
      <c r="K7" s="7"/>
      <c r="L7" s="1"/>
      <c r="M7" s="291" t="s">
        <v>20</v>
      </c>
      <c r="N7" s="292"/>
      <c r="O7" s="112">
        <f>Summary!$N$8</f>
        <v>0</v>
      </c>
    </row>
    <row r="8" spans="1:16" ht="45" x14ac:dyDescent="0.25">
      <c r="A8" s="3" t="s">
        <v>29</v>
      </c>
      <c r="B8" s="310" t="s">
        <v>71</v>
      </c>
      <c r="C8" s="311"/>
      <c r="D8" s="311"/>
      <c r="E8" s="312"/>
      <c r="F8" s="293" t="s">
        <v>70</v>
      </c>
      <c r="G8" s="293"/>
      <c r="H8" s="294"/>
      <c r="I8" s="295"/>
      <c r="J8" s="295"/>
      <c r="K8" s="3" t="s">
        <v>32</v>
      </c>
      <c r="L8" s="293" t="s">
        <v>33</v>
      </c>
      <c r="M8" s="294"/>
      <c r="N8" s="106" t="s">
        <v>111</v>
      </c>
      <c r="O8" s="109"/>
      <c r="P8" s="110"/>
    </row>
    <row r="9" spans="1:16" x14ac:dyDescent="0.25">
      <c r="A9" s="19"/>
      <c r="B9" s="318"/>
      <c r="C9" s="319"/>
      <c r="D9" s="319"/>
      <c r="E9" s="320"/>
      <c r="F9" s="318"/>
      <c r="G9" s="319"/>
      <c r="H9" s="319"/>
      <c r="I9" s="319"/>
      <c r="J9" s="320"/>
      <c r="K9" s="20"/>
      <c r="L9" s="321"/>
      <c r="M9" s="322"/>
      <c r="N9" s="107"/>
      <c r="O9" s="105"/>
      <c r="P9" s="110"/>
    </row>
    <row r="10" spans="1:16" x14ac:dyDescent="0.25">
      <c r="A10" s="19"/>
      <c r="B10" s="318"/>
      <c r="C10" s="319"/>
      <c r="D10" s="319"/>
      <c r="E10" s="320"/>
      <c r="F10" s="318"/>
      <c r="G10" s="319"/>
      <c r="H10" s="319"/>
      <c r="I10" s="319"/>
      <c r="J10" s="320"/>
      <c r="K10" s="20"/>
      <c r="L10" s="321"/>
      <c r="M10" s="322"/>
      <c r="N10" s="107"/>
      <c r="O10" s="105"/>
      <c r="P10" s="110"/>
    </row>
    <row r="11" spans="1:16" x14ac:dyDescent="0.25">
      <c r="A11" s="19"/>
      <c r="B11" s="318"/>
      <c r="C11" s="319"/>
      <c r="D11" s="319"/>
      <c r="E11" s="320"/>
      <c r="F11" s="318"/>
      <c r="G11" s="319"/>
      <c r="H11" s="319"/>
      <c r="I11" s="319"/>
      <c r="J11" s="320"/>
      <c r="K11" s="20"/>
      <c r="L11" s="321"/>
      <c r="M11" s="322"/>
      <c r="N11" s="107"/>
      <c r="O11" s="105"/>
      <c r="P11" s="110"/>
    </row>
    <row r="12" spans="1:16" x14ac:dyDescent="0.25">
      <c r="A12" s="19"/>
      <c r="B12" s="318"/>
      <c r="C12" s="319"/>
      <c r="D12" s="319"/>
      <c r="E12" s="320"/>
      <c r="F12" s="318"/>
      <c r="G12" s="319"/>
      <c r="H12" s="319"/>
      <c r="I12" s="319"/>
      <c r="J12" s="320"/>
      <c r="K12" s="20"/>
      <c r="L12" s="321"/>
      <c r="M12" s="322"/>
      <c r="N12" s="107"/>
      <c r="O12" s="105"/>
      <c r="P12" s="110"/>
    </row>
    <row r="13" spans="1:16" x14ac:dyDescent="0.25">
      <c r="A13" s="34"/>
      <c r="B13" s="286"/>
      <c r="C13" s="287"/>
      <c r="D13" s="287"/>
      <c r="E13" s="288"/>
      <c r="F13" s="286"/>
      <c r="G13" s="287"/>
      <c r="H13" s="287"/>
      <c r="I13" s="287"/>
      <c r="J13" s="288"/>
      <c r="K13" s="36"/>
      <c r="L13" s="313"/>
      <c r="M13" s="314"/>
      <c r="N13" s="108"/>
      <c r="O13" s="111"/>
      <c r="P13" s="110"/>
    </row>
    <row r="14" spans="1:16" x14ac:dyDescent="0.25">
      <c r="A14" s="34"/>
      <c r="B14" s="286"/>
      <c r="C14" s="287"/>
      <c r="D14" s="287"/>
      <c r="E14" s="288"/>
      <c r="F14" s="286"/>
      <c r="G14" s="287"/>
      <c r="H14" s="287"/>
      <c r="I14" s="287"/>
      <c r="J14" s="288"/>
      <c r="K14" s="36"/>
      <c r="L14" s="313"/>
      <c r="M14" s="314"/>
      <c r="N14" s="108"/>
      <c r="O14" s="111"/>
      <c r="P14" s="110"/>
    </row>
    <row r="15" spans="1:16" x14ac:dyDescent="0.25">
      <c r="A15" s="35"/>
      <c r="B15" s="286"/>
      <c r="C15" s="287"/>
      <c r="D15" s="287"/>
      <c r="E15" s="288"/>
      <c r="F15" s="286"/>
      <c r="G15" s="287"/>
      <c r="H15" s="287"/>
      <c r="I15" s="287"/>
      <c r="J15" s="288"/>
      <c r="K15" s="32"/>
      <c r="L15" s="289"/>
      <c r="M15" s="290"/>
      <c r="N15" s="108"/>
      <c r="O15" s="111"/>
      <c r="P15" s="110"/>
    </row>
    <row r="16" spans="1:16" x14ac:dyDescent="0.25">
      <c r="A16" s="35"/>
      <c r="B16" s="286"/>
      <c r="C16" s="287"/>
      <c r="D16" s="287"/>
      <c r="E16" s="288"/>
      <c r="F16" s="286"/>
      <c r="G16" s="287"/>
      <c r="H16" s="287"/>
      <c r="I16" s="287"/>
      <c r="J16" s="288"/>
      <c r="K16" s="32"/>
      <c r="L16" s="289"/>
      <c r="M16" s="290"/>
      <c r="N16" s="108"/>
      <c r="O16" s="111"/>
      <c r="P16" s="110"/>
    </row>
    <row r="17" spans="1:16" x14ac:dyDescent="0.25">
      <c r="A17" s="35"/>
      <c r="B17" s="286"/>
      <c r="C17" s="287"/>
      <c r="D17" s="287"/>
      <c r="E17" s="288"/>
      <c r="F17" s="286"/>
      <c r="G17" s="287"/>
      <c r="H17" s="287"/>
      <c r="I17" s="287"/>
      <c r="J17" s="288"/>
      <c r="K17" s="32"/>
      <c r="L17" s="289"/>
      <c r="M17" s="290"/>
      <c r="N17" s="108"/>
      <c r="O17" s="111"/>
      <c r="P17" s="110"/>
    </row>
    <row r="18" spans="1:16" x14ac:dyDescent="0.25">
      <c r="A18" s="35"/>
      <c r="B18" s="286"/>
      <c r="C18" s="287"/>
      <c r="D18" s="287"/>
      <c r="E18" s="288"/>
      <c r="F18" s="286"/>
      <c r="G18" s="287"/>
      <c r="H18" s="287"/>
      <c r="I18" s="287"/>
      <c r="J18" s="288"/>
      <c r="K18" s="32"/>
      <c r="L18" s="289"/>
      <c r="M18" s="290"/>
      <c r="N18" s="108"/>
      <c r="O18" s="111"/>
      <c r="P18" s="110"/>
    </row>
    <row r="19" spans="1:16" x14ac:dyDescent="0.25">
      <c r="A19" s="35"/>
      <c r="B19" s="286"/>
      <c r="C19" s="287"/>
      <c r="D19" s="287"/>
      <c r="E19" s="288"/>
      <c r="F19" s="286"/>
      <c r="G19" s="287"/>
      <c r="H19" s="287"/>
      <c r="I19" s="287"/>
      <c r="J19" s="288"/>
      <c r="K19" s="32"/>
      <c r="L19" s="289"/>
      <c r="M19" s="290"/>
      <c r="N19" s="108"/>
      <c r="O19" s="111"/>
      <c r="P19" s="110"/>
    </row>
    <row r="20" spans="1:16" x14ac:dyDescent="0.25">
      <c r="A20" s="35"/>
      <c r="B20" s="286"/>
      <c r="C20" s="287"/>
      <c r="D20" s="287"/>
      <c r="E20" s="288"/>
      <c r="F20" s="286"/>
      <c r="G20" s="287"/>
      <c r="H20" s="287"/>
      <c r="I20" s="287"/>
      <c r="J20" s="288"/>
      <c r="K20" s="32"/>
      <c r="L20" s="289"/>
      <c r="M20" s="290"/>
      <c r="N20" s="108"/>
      <c r="O20" s="111"/>
      <c r="P20" s="110"/>
    </row>
    <row r="21" spans="1:16" x14ac:dyDescent="0.25">
      <c r="A21" s="35"/>
      <c r="B21" s="286"/>
      <c r="C21" s="287"/>
      <c r="D21" s="287"/>
      <c r="E21" s="288"/>
      <c r="F21" s="286"/>
      <c r="G21" s="287"/>
      <c r="H21" s="287"/>
      <c r="I21" s="287"/>
      <c r="J21" s="288"/>
      <c r="K21" s="32"/>
      <c r="L21" s="289"/>
      <c r="M21" s="290"/>
      <c r="N21" s="108"/>
      <c r="O21" s="111"/>
      <c r="P21" s="110"/>
    </row>
    <row r="22" spans="1:16" x14ac:dyDescent="0.25">
      <c r="A22" s="35"/>
      <c r="B22" s="286"/>
      <c r="C22" s="287"/>
      <c r="D22" s="287"/>
      <c r="E22" s="288"/>
      <c r="F22" s="286"/>
      <c r="G22" s="287"/>
      <c r="H22" s="287"/>
      <c r="I22" s="287"/>
      <c r="J22" s="288"/>
      <c r="K22" s="32"/>
      <c r="L22" s="289"/>
      <c r="M22" s="290"/>
      <c r="N22" s="108"/>
      <c r="O22" s="111"/>
      <c r="P22" s="110"/>
    </row>
    <row r="23" spans="1:16" x14ac:dyDescent="0.25">
      <c r="A23" s="35"/>
      <c r="B23" s="286"/>
      <c r="C23" s="287"/>
      <c r="D23" s="287"/>
      <c r="E23" s="288"/>
      <c r="F23" s="286"/>
      <c r="G23" s="287"/>
      <c r="H23" s="287"/>
      <c r="I23" s="287"/>
      <c r="J23" s="288"/>
      <c r="K23" s="32"/>
      <c r="L23" s="289"/>
      <c r="M23" s="290"/>
      <c r="N23" s="108"/>
      <c r="O23" s="111"/>
      <c r="P23" s="110"/>
    </row>
    <row r="24" spans="1:16" x14ac:dyDescent="0.25">
      <c r="A24" s="35"/>
      <c r="B24" s="286"/>
      <c r="C24" s="287"/>
      <c r="D24" s="287"/>
      <c r="E24" s="288"/>
      <c r="F24" s="286"/>
      <c r="G24" s="287"/>
      <c r="H24" s="287"/>
      <c r="I24" s="287"/>
      <c r="J24" s="288"/>
      <c r="K24" s="32"/>
      <c r="L24" s="289"/>
      <c r="M24" s="290"/>
      <c r="N24" s="108"/>
      <c r="O24" s="111"/>
      <c r="P24" s="110"/>
    </row>
    <row r="25" spans="1:16" x14ac:dyDescent="0.25">
      <c r="A25" s="35"/>
      <c r="B25" s="286"/>
      <c r="C25" s="287"/>
      <c r="D25" s="287"/>
      <c r="E25" s="288"/>
      <c r="F25" s="286"/>
      <c r="G25" s="287"/>
      <c r="H25" s="287"/>
      <c r="I25" s="287"/>
      <c r="J25" s="288"/>
      <c r="K25" s="32"/>
      <c r="L25" s="289"/>
      <c r="M25" s="290"/>
      <c r="N25" s="108"/>
      <c r="O25" s="111"/>
      <c r="P25" s="110"/>
    </row>
    <row r="26" spans="1:16" x14ac:dyDescent="0.25">
      <c r="A26" s="35"/>
      <c r="B26" s="286"/>
      <c r="C26" s="287"/>
      <c r="D26" s="287"/>
      <c r="E26" s="288"/>
      <c r="F26" s="286"/>
      <c r="G26" s="287"/>
      <c r="H26" s="287"/>
      <c r="I26" s="287"/>
      <c r="J26" s="288"/>
      <c r="K26" s="32"/>
      <c r="L26" s="289"/>
      <c r="M26" s="290"/>
      <c r="N26" s="108"/>
      <c r="O26" s="111"/>
      <c r="P26" s="110"/>
    </row>
    <row r="27" spans="1:16" x14ac:dyDescent="0.25">
      <c r="A27" s="35"/>
      <c r="B27" s="286"/>
      <c r="C27" s="287"/>
      <c r="D27" s="287"/>
      <c r="E27" s="288"/>
      <c r="F27" s="286"/>
      <c r="G27" s="287"/>
      <c r="H27" s="287"/>
      <c r="I27" s="287"/>
      <c r="J27" s="288"/>
      <c r="K27" s="32"/>
      <c r="L27" s="289"/>
      <c r="M27" s="290"/>
      <c r="N27" s="108"/>
      <c r="O27" s="111"/>
      <c r="P27" s="110"/>
    </row>
    <row r="28" spans="1:16" x14ac:dyDescent="0.25">
      <c r="A28" s="35"/>
      <c r="B28" s="286"/>
      <c r="C28" s="287"/>
      <c r="D28" s="287"/>
      <c r="E28" s="288"/>
      <c r="F28" s="286"/>
      <c r="G28" s="287"/>
      <c r="H28" s="287"/>
      <c r="I28" s="287"/>
      <c r="J28" s="288"/>
      <c r="K28" s="32"/>
      <c r="L28" s="289"/>
      <c r="M28" s="290"/>
      <c r="N28" s="108"/>
      <c r="O28" s="111"/>
      <c r="P28" s="110"/>
    </row>
    <row r="29" spans="1:16" x14ac:dyDescent="0.25">
      <c r="A29" s="35"/>
      <c r="B29" s="286"/>
      <c r="C29" s="287"/>
      <c r="D29" s="287"/>
      <c r="E29" s="288"/>
      <c r="F29" s="286"/>
      <c r="G29" s="287"/>
      <c r="H29" s="287"/>
      <c r="I29" s="287"/>
      <c r="J29" s="288"/>
      <c r="K29" s="32"/>
      <c r="L29" s="289"/>
      <c r="M29" s="290"/>
      <c r="N29" s="108"/>
      <c r="O29" s="111"/>
      <c r="P29" s="110"/>
    </row>
    <row r="30" spans="1:16" x14ac:dyDescent="0.25">
      <c r="A30" s="35"/>
      <c r="B30" s="286"/>
      <c r="C30" s="287"/>
      <c r="D30" s="287"/>
      <c r="E30" s="288"/>
      <c r="F30" s="286"/>
      <c r="G30" s="287"/>
      <c r="H30" s="287"/>
      <c r="I30" s="287"/>
      <c r="J30" s="288"/>
      <c r="K30" s="32"/>
      <c r="L30" s="289"/>
      <c r="M30" s="290"/>
      <c r="N30" s="108"/>
      <c r="O30" s="111"/>
      <c r="P30" s="110"/>
    </row>
    <row r="31" spans="1:16" x14ac:dyDescent="0.25">
      <c r="A31" s="35"/>
      <c r="B31" s="286"/>
      <c r="C31" s="287"/>
      <c r="D31" s="287"/>
      <c r="E31" s="288"/>
      <c r="F31" s="286"/>
      <c r="G31" s="287"/>
      <c r="H31" s="287"/>
      <c r="I31" s="287"/>
      <c r="J31" s="288"/>
      <c r="K31" s="32"/>
      <c r="L31" s="289"/>
      <c r="M31" s="290"/>
      <c r="N31" s="108"/>
      <c r="O31" s="111"/>
      <c r="P31" s="110"/>
    </row>
    <row r="32" spans="1:16" x14ac:dyDescent="0.25">
      <c r="A32" s="35"/>
      <c r="B32" s="286"/>
      <c r="C32" s="287"/>
      <c r="D32" s="287"/>
      <c r="E32" s="288"/>
      <c r="F32" s="286"/>
      <c r="G32" s="287"/>
      <c r="H32" s="287"/>
      <c r="I32" s="287"/>
      <c r="J32" s="288"/>
      <c r="K32" s="32"/>
      <c r="L32" s="289"/>
      <c r="M32" s="290"/>
      <c r="N32" s="108"/>
      <c r="O32" s="111"/>
      <c r="P32" s="110"/>
    </row>
    <row r="33" spans="1:16" x14ac:dyDescent="0.25">
      <c r="A33" s="35"/>
      <c r="B33" s="286"/>
      <c r="C33" s="287"/>
      <c r="D33" s="287"/>
      <c r="E33" s="288"/>
      <c r="F33" s="286"/>
      <c r="G33" s="287"/>
      <c r="H33" s="287"/>
      <c r="I33" s="287"/>
      <c r="J33" s="288"/>
      <c r="K33" s="32"/>
      <c r="L33" s="289"/>
      <c r="M33" s="290"/>
      <c r="N33" s="108"/>
      <c r="O33" s="111"/>
      <c r="P33" s="110"/>
    </row>
    <row r="34" spans="1:16" x14ac:dyDescent="0.25">
      <c r="A34" s="35"/>
      <c r="B34" s="286"/>
      <c r="C34" s="287"/>
      <c r="D34" s="287"/>
      <c r="E34" s="288"/>
      <c r="F34" s="286"/>
      <c r="G34" s="287"/>
      <c r="H34" s="287"/>
      <c r="I34" s="287"/>
      <c r="J34" s="288"/>
      <c r="K34" s="32"/>
      <c r="L34" s="289"/>
      <c r="M34" s="290"/>
      <c r="N34" s="108"/>
      <c r="O34" s="111"/>
      <c r="P34" s="110"/>
    </row>
    <row r="35" spans="1:16" x14ac:dyDescent="0.25">
      <c r="A35" s="35"/>
      <c r="B35" s="286"/>
      <c r="C35" s="287"/>
      <c r="D35" s="287"/>
      <c r="E35" s="288"/>
      <c r="F35" s="286"/>
      <c r="G35" s="287"/>
      <c r="H35" s="287"/>
      <c r="I35" s="287"/>
      <c r="J35" s="288"/>
      <c r="K35" s="32"/>
      <c r="L35" s="289"/>
      <c r="M35" s="290"/>
      <c r="N35" s="108"/>
      <c r="O35" s="111"/>
      <c r="P35" s="110"/>
    </row>
    <row r="36" spans="1:16" x14ac:dyDescent="0.25">
      <c r="A36" s="35"/>
      <c r="B36" s="286"/>
      <c r="C36" s="287"/>
      <c r="D36" s="287"/>
      <c r="E36" s="288"/>
      <c r="F36" s="286"/>
      <c r="G36" s="287"/>
      <c r="H36" s="287"/>
      <c r="I36" s="287"/>
      <c r="J36" s="288"/>
      <c r="K36" s="32"/>
      <c r="L36" s="289"/>
      <c r="M36" s="290"/>
      <c r="N36" s="108"/>
      <c r="O36" s="111"/>
      <c r="P36" s="110"/>
    </row>
    <row r="37" spans="1:16" x14ac:dyDescent="0.25">
      <c r="A37" s="35"/>
      <c r="B37" s="286"/>
      <c r="C37" s="287"/>
      <c r="D37" s="287"/>
      <c r="E37" s="288"/>
      <c r="F37" s="286"/>
      <c r="G37" s="287"/>
      <c r="H37" s="287"/>
      <c r="I37" s="287"/>
      <c r="J37" s="288"/>
      <c r="K37" s="32"/>
      <c r="L37" s="289"/>
      <c r="M37" s="290"/>
      <c r="N37" s="108"/>
      <c r="O37" s="111"/>
      <c r="P37" s="110"/>
    </row>
    <row r="38" spans="1:16" x14ac:dyDescent="0.25">
      <c r="A38" s="35"/>
      <c r="B38" s="286"/>
      <c r="C38" s="287"/>
      <c r="D38" s="287"/>
      <c r="E38" s="288"/>
      <c r="F38" s="286"/>
      <c r="G38" s="287"/>
      <c r="H38" s="287"/>
      <c r="I38" s="287"/>
      <c r="J38" s="288"/>
      <c r="K38" s="32"/>
      <c r="L38" s="289"/>
      <c r="M38" s="290"/>
      <c r="N38" s="108"/>
      <c r="O38" s="111"/>
      <c r="P38" s="110"/>
    </row>
    <row r="39" spans="1:16" x14ac:dyDescent="0.25">
      <c r="A39" s="35"/>
      <c r="B39" s="286"/>
      <c r="C39" s="287"/>
      <c r="D39" s="287"/>
      <c r="E39" s="288"/>
      <c r="F39" s="286"/>
      <c r="G39" s="287"/>
      <c r="H39" s="287"/>
      <c r="I39" s="287"/>
      <c r="J39" s="288"/>
      <c r="K39" s="32"/>
      <c r="L39" s="289"/>
      <c r="M39" s="290"/>
      <c r="N39" s="108"/>
      <c r="O39" s="111"/>
      <c r="P39" s="110"/>
    </row>
    <row r="40" spans="1:16" x14ac:dyDescent="0.25">
      <c r="A40" s="35"/>
      <c r="B40" s="286"/>
      <c r="C40" s="287"/>
      <c r="D40" s="287"/>
      <c r="E40" s="288"/>
      <c r="F40" s="286"/>
      <c r="G40" s="287"/>
      <c r="H40" s="287"/>
      <c r="I40" s="287"/>
      <c r="J40" s="288"/>
      <c r="K40" s="32"/>
      <c r="L40" s="289"/>
      <c r="M40" s="290"/>
      <c r="N40" s="108"/>
      <c r="O40" s="111"/>
      <c r="P40" s="110"/>
    </row>
    <row r="41" spans="1:16" x14ac:dyDescent="0.25">
      <c r="A41" s="35"/>
      <c r="B41" s="286"/>
      <c r="C41" s="287"/>
      <c r="D41" s="287"/>
      <c r="E41" s="288"/>
      <c r="F41" s="286"/>
      <c r="G41" s="287"/>
      <c r="H41" s="287"/>
      <c r="I41" s="287"/>
      <c r="J41" s="288"/>
      <c r="K41" s="32"/>
      <c r="L41" s="289"/>
      <c r="M41" s="290"/>
      <c r="N41" s="108"/>
      <c r="O41" s="111"/>
      <c r="P41" s="110"/>
    </row>
    <row r="42" spans="1:16" x14ac:dyDescent="0.25">
      <c r="A42" s="35"/>
      <c r="B42" s="286"/>
      <c r="C42" s="287"/>
      <c r="D42" s="287"/>
      <c r="E42" s="288"/>
      <c r="F42" s="286"/>
      <c r="G42" s="287"/>
      <c r="H42" s="287"/>
      <c r="I42" s="287"/>
      <c r="J42" s="288"/>
      <c r="K42" s="32"/>
      <c r="L42" s="289"/>
      <c r="M42" s="290"/>
      <c r="N42" s="108"/>
      <c r="O42" s="111"/>
      <c r="P42" s="110"/>
    </row>
    <row r="43" spans="1:16" x14ac:dyDescent="0.25">
      <c r="A43" s="35"/>
      <c r="B43" s="286"/>
      <c r="C43" s="287"/>
      <c r="D43" s="287"/>
      <c r="E43" s="288"/>
      <c r="F43" s="286"/>
      <c r="G43" s="287"/>
      <c r="H43" s="287"/>
      <c r="I43" s="287"/>
      <c r="J43" s="288"/>
      <c r="K43" s="32"/>
      <c r="L43" s="289"/>
      <c r="M43" s="290"/>
      <c r="N43" s="108"/>
      <c r="O43" s="111"/>
      <c r="P43" s="110"/>
    </row>
    <row r="44" spans="1:16" x14ac:dyDescent="0.25">
      <c r="A44" s="35"/>
      <c r="B44" s="286"/>
      <c r="C44" s="287"/>
      <c r="D44" s="287"/>
      <c r="E44" s="288"/>
      <c r="F44" s="286"/>
      <c r="G44" s="287"/>
      <c r="H44" s="287"/>
      <c r="I44" s="287"/>
      <c r="J44" s="288"/>
      <c r="K44" s="32"/>
      <c r="L44" s="289"/>
      <c r="M44" s="290"/>
      <c r="N44" s="108"/>
      <c r="O44" s="111"/>
      <c r="P44" s="110"/>
    </row>
    <row r="45" spans="1:16" x14ac:dyDescent="0.25">
      <c r="A45" s="35"/>
      <c r="B45" s="286"/>
      <c r="C45" s="287"/>
      <c r="D45" s="287"/>
      <c r="E45" s="288"/>
      <c r="F45" s="286"/>
      <c r="G45" s="287"/>
      <c r="H45" s="287"/>
      <c r="I45" s="287"/>
      <c r="J45" s="288"/>
      <c r="K45" s="32"/>
      <c r="L45" s="289"/>
      <c r="M45" s="290"/>
      <c r="N45" s="108"/>
      <c r="O45" s="111"/>
      <c r="P45" s="110"/>
    </row>
    <row r="46" spans="1:16" x14ac:dyDescent="0.25">
      <c r="A46" s="35"/>
      <c r="B46" s="286"/>
      <c r="C46" s="287"/>
      <c r="D46" s="287"/>
      <c r="E46" s="288"/>
      <c r="F46" s="286"/>
      <c r="G46" s="287"/>
      <c r="H46" s="287"/>
      <c r="I46" s="287"/>
      <c r="J46" s="288"/>
      <c r="K46" s="32"/>
      <c r="L46" s="289"/>
      <c r="M46" s="290"/>
      <c r="N46" s="108"/>
      <c r="O46" s="111"/>
      <c r="P46" s="110"/>
    </row>
    <row r="47" spans="1:16" x14ac:dyDescent="0.25">
      <c r="A47" s="35"/>
      <c r="B47" s="286"/>
      <c r="C47" s="287"/>
      <c r="D47" s="287"/>
      <c r="E47" s="288"/>
      <c r="F47" s="286"/>
      <c r="G47" s="287"/>
      <c r="H47" s="287"/>
      <c r="I47" s="287"/>
      <c r="J47" s="288"/>
      <c r="K47" s="32"/>
      <c r="L47" s="289"/>
      <c r="M47" s="290"/>
      <c r="N47" s="108"/>
      <c r="O47" s="111"/>
      <c r="P47" s="110"/>
    </row>
    <row r="48" spans="1:16" x14ac:dyDescent="0.25">
      <c r="A48" s="35"/>
      <c r="B48" s="286"/>
      <c r="C48" s="287"/>
      <c r="D48" s="287"/>
      <c r="E48" s="288"/>
      <c r="F48" s="286"/>
      <c r="G48" s="287"/>
      <c r="H48" s="287"/>
      <c r="I48" s="287"/>
      <c r="J48" s="288"/>
      <c r="K48" s="32"/>
      <c r="L48" s="289"/>
      <c r="M48" s="290"/>
      <c r="N48" s="108"/>
      <c r="O48" s="111"/>
      <c r="P48" s="110"/>
    </row>
    <row r="49" spans="1:16" x14ac:dyDescent="0.25">
      <c r="A49" s="35"/>
      <c r="B49" s="286"/>
      <c r="C49" s="287"/>
      <c r="D49" s="287"/>
      <c r="E49" s="288"/>
      <c r="F49" s="286"/>
      <c r="G49" s="287"/>
      <c r="H49" s="287"/>
      <c r="I49" s="287"/>
      <c r="J49" s="288"/>
      <c r="K49" s="32"/>
      <c r="L49" s="289"/>
      <c r="M49" s="290"/>
      <c r="N49" s="108"/>
      <c r="O49" s="111"/>
      <c r="P49" s="110"/>
    </row>
    <row r="50" spans="1:16" x14ac:dyDescent="0.25">
      <c r="A50" s="35"/>
      <c r="B50" s="286"/>
      <c r="C50" s="287"/>
      <c r="D50" s="287"/>
      <c r="E50" s="288"/>
      <c r="F50" s="286"/>
      <c r="G50" s="287"/>
      <c r="H50" s="287"/>
      <c r="I50" s="287"/>
      <c r="J50" s="288"/>
      <c r="K50" s="32"/>
      <c r="L50" s="289"/>
      <c r="M50" s="290"/>
      <c r="N50" s="108"/>
      <c r="O50" s="111"/>
      <c r="P50" s="110"/>
    </row>
    <row r="51" spans="1:16" x14ac:dyDescent="0.25">
      <c r="A51" s="35"/>
      <c r="B51" s="286"/>
      <c r="C51" s="287"/>
      <c r="D51" s="287"/>
      <c r="E51" s="288"/>
      <c r="F51" s="286"/>
      <c r="G51" s="287"/>
      <c r="H51" s="287"/>
      <c r="I51" s="287"/>
      <c r="J51" s="288"/>
      <c r="K51" s="32"/>
      <c r="L51" s="289"/>
      <c r="M51" s="290"/>
      <c r="N51" s="108"/>
      <c r="O51" s="111"/>
      <c r="P51" s="110"/>
    </row>
    <row r="52" spans="1:16" x14ac:dyDescent="0.25">
      <c r="A52" s="35"/>
      <c r="B52" s="286"/>
      <c r="C52" s="287"/>
      <c r="D52" s="287"/>
      <c r="E52" s="288"/>
      <c r="F52" s="286"/>
      <c r="G52" s="287"/>
      <c r="H52" s="287"/>
      <c r="I52" s="287"/>
      <c r="J52" s="288"/>
      <c r="K52" s="32"/>
      <c r="L52" s="289"/>
      <c r="M52" s="290"/>
      <c r="N52" s="108"/>
      <c r="O52" s="111"/>
      <c r="P52" s="110"/>
    </row>
    <row r="53" spans="1:16" x14ac:dyDescent="0.25">
      <c r="A53" s="35"/>
      <c r="B53" s="286"/>
      <c r="C53" s="287"/>
      <c r="D53" s="287"/>
      <c r="E53" s="288"/>
      <c r="F53" s="286"/>
      <c r="G53" s="287"/>
      <c r="H53" s="287"/>
      <c r="I53" s="287"/>
      <c r="J53" s="288"/>
      <c r="K53" s="32"/>
      <c r="L53" s="289"/>
      <c r="M53" s="290"/>
      <c r="N53" s="108"/>
      <c r="O53" s="111"/>
      <c r="P53" s="110"/>
    </row>
    <row r="54" spans="1:16" x14ac:dyDescent="0.25">
      <c r="A54" s="35"/>
      <c r="B54" s="286"/>
      <c r="C54" s="287"/>
      <c r="D54" s="287"/>
      <c r="E54" s="288"/>
      <c r="F54" s="286"/>
      <c r="G54" s="287"/>
      <c r="H54" s="287"/>
      <c r="I54" s="287"/>
      <c r="J54" s="288"/>
      <c r="K54" s="32"/>
      <c r="L54" s="289"/>
      <c r="M54" s="290"/>
      <c r="N54" s="108"/>
      <c r="O54" s="111"/>
      <c r="P54" s="110"/>
    </row>
    <row r="55" spans="1:16" x14ac:dyDescent="0.25">
      <c r="A55" s="35"/>
      <c r="B55" s="286"/>
      <c r="C55" s="287"/>
      <c r="D55" s="287"/>
      <c r="E55" s="288"/>
      <c r="F55" s="286"/>
      <c r="G55" s="287"/>
      <c r="H55" s="287"/>
      <c r="I55" s="287"/>
      <c r="J55" s="288"/>
      <c r="K55" s="32"/>
      <c r="L55" s="289"/>
      <c r="M55" s="290"/>
      <c r="N55" s="108"/>
      <c r="O55" s="111"/>
      <c r="P55" s="110"/>
    </row>
    <row r="56" spans="1:16" x14ac:dyDescent="0.25">
      <c r="A56" s="35"/>
      <c r="B56" s="286"/>
      <c r="C56" s="287"/>
      <c r="D56" s="287"/>
      <c r="E56" s="288"/>
      <c r="F56" s="286"/>
      <c r="G56" s="287"/>
      <c r="H56" s="287"/>
      <c r="I56" s="287"/>
      <c r="J56" s="288"/>
      <c r="K56" s="32"/>
      <c r="L56" s="289"/>
      <c r="M56" s="290"/>
      <c r="N56" s="108"/>
      <c r="O56" s="111"/>
      <c r="P56" s="110"/>
    </row>
    <row r="57" spans="1:16" x14ac:dyDescent="0.25">
      <c r="A57" s="35"/>
      <c r="B57" s="286"/>
      <c r="C57" s="287"/>
      <c r="D57" s="287"/>
      <c r="E57" s="288"/>
      <c r="F57" s="286"/>
      <c r="G57" s="287"/>
      <c r="H57" s="287"/>
      <c r="I57" s="287"/>
      <c r="J57" s="288"/>
      <c r="K57" s="32"/>
      <c r="L57" s="289"/>
      <c r="M57" s="290"/>
      <c r="N57" s="108"/>
      <c r="O57" s="111"/>
      <c r="P57" s="110"/>
    </row>
    <row r="58" spans="1:16" x14ac:dyDescent="0.25">
      <c r="A58" s="35"/>
      <c r="B58" s="286"/>
      <c r="C58" s="287"/>
      <c r="D58" s="287"/>
      <c r="E58" s="288"/>
      <c r="F58" s="286"/>
      <c r="G58" s="287"/>
      <c r="H58" s="287"/>
      <c r="I58" s="287"/>
      <c r="J58" s="288"/>
      <c r="K58" s="32"/>
      <c r="L58" s="289"/>
      <c r="M58" s="290"/>
      <c r="N58" s="108"/>
      <c r="O58" s="111"/>
      <c r="P58" s="110"/>
    </row>
    <row r="59" spans="1:16" x14ac:dyDescent="0.25">
      <c r="A59" s="35"/>
      <c r="B59" s="286"/>
      <c r="C59" s="287"/>
      <c r="D59" s="287"/>
      <c r="E59" s="288"/>
      <c r="F59" s="286"/>
      <c r="G59" s="287"/>
      <c r="H59" s="287"/>
      <c r="I59" s="287"/>
      <c r="J59" s="288"/>
      <c r="K59" s="32"/>
      <c r="L59" s="289"/>
      <c r="M59" s="290"/>
      <c r="N59" s="108"/>
      <c r="O59" s="111"/>
      <c r="P59" s="110"/>
    </row>
    <row r="60" spans="1:16" x14ac:dyDescent="0.25">
      <c r="A60" s="35"/>
      <c r="B60" s="286"/>
      <c r="C60" s="287"/>
      <c r="D60" s="287"/>
      <c r="E60" s="288"/>
      <c r="F60" s="286"/>
      <c r="G60" s="287"/>
      <c r="H60" s="287"/>
      <c r="I60" s="287"/>
      <c r="J60" s="288"/>
      <c r="K60" s="32"/>
      <c r="L60" s="289"/>
      <c r="M60" s="290"/>
      <c r="N60" s="108"/>
      <c r="O60" s="111"/>
      <c r="P60" s="110"/>
    </row>
    <row r="61" spans="1:16" x14ac:dyDescent="0.25">
      <c r="A61" s="35"/>
      <c r="B61" s="286"/>
      <c r="C61" s="287"/>
      <c r="D61" s="287"/>
      <c r="E61" s="288"/>
      <c r="F61" s="286"/>
      <c r="G61" s="287"/>
      <c r="H61" s="287"/>
      <c r="I61" s="287"/>
      <c r="J61" s="288"/>
      <c r="K61" s="32"/>
      <c r="L61" s="289"/>
      <c r="M61" s="290"/>
      <c r="N61" s="108"/>
      <c r="O61" s="111"/>
      <c r="P61" s="110"/>
    </row>
    <row r="62" spans="1:16" x14ac:dyDescent="0.25">
      <c r="A62" s="35"/>
      <c r="B62" s="286"/>
      <c r="C62" s="287"/>
      <c r="D62" s="287"/>
      <c r="E62" s="288"/>
      <c r="F62" s="286"/>
      <c r="G62" s="287"/>
      <c r="H62" s="287"/>
      <c r="I62" s="287"/>
      <c r="J62" s="288"/>
      <c r="K62" s="32"/>
      <c r="L62" s="289"/>
      <c r="M62" s="290"/>
      <c r="N62" s="108"/>
      <c r="O62" s="111"/>
      <c r="P62" s="110"/>
    </row>
    <row r="63" spans="1:16" x14ac:dyDescent="0.25">
      <c r="A63" s="35"/>
      <c r="B63" s="286"/>
      <c r="C63" s="287"/>
      <c r="D63" s="287"/>
      <c r="E63" s="288"/>
      <c r="F63" s="286"/>
      <c r="G63" s="287"/>
      <c r="H63" s="287"/>
      <c r="I63" s="287"/>
      <c r="J63" s="288"/>
      <c r="K63" s="32"/>
      <c r="L63" s="289"/>
      <c r="M63" s="290"/>
      <c r="N63" s="108"/>
      <c r="O63" s="111"/>
      <c r="P63" s="110"/>
    </row>
    <row r="64" spans="1:16" x14ac:dyDescent="0.25">
      <c r="A64" s="35"/>
      <c r="B64" s="286"/>
      <c r="C64" s="287"/>
      <c r="D64" s="287"/>
      <c r="E64" s="288"/>
      <c r="F64" s="286"/>
      <c r="G64" s="287"/>
      <c r="H64" s="287"/>
      <c r="I64" s="287"/>
      <c r="J64" s="288"/>
      <c r="K64" s="32"/>
      <c r="L64" s="289"/>
      <c r="M64" s="290"/>
      <c r="N64" s="108"/>
      <c r="O64" s="111"/>
      <c r="P64" s="110"/>
    </row>
    <row r="65" spans="1:16" x14ac:dyDescent="0.25">
      <c r="A65" s="35"/>
      <c r="B65" s="286"/>
      <c r="C65" s="287"/>
      <c r="D65" s="287"/>
      <c r="E65" s="288"/>
      <c r="F65" s="286"/>
      <c r="G65" s="287"/>
      <c r="H65" s="287"/>
      <c r="I65" s="287"/>
      <c r="J65" s="288"/>
      <c r="K65" s="32"/>
      <c r="L65" s="289"/>
      <c r="M65" s="290"/>
      <c r="N65" s="108"/>
      <c r="O65" s="111"/>
      <c r="P65" s="110"/>
    </row>
    <row r="66" spans="1:16" x14ac:dyDescent="0.25">
      <c r="A66" s="35"/>
      <c r="B66" s="286"/>
      <c r="C66" s="287"/>
      <c r="D66" s="287"/>
      <c r="E66" s="288"/>
      <c r="F66" s="286"/>
      <c r="G66" s="287"/>
      <c r="H66" s="287"/>
      <c r="I66" s="287"/>
      <c r="J66" s="288"/>
      <c r="K66" s="32"/>
      <c r="L66" s="289"/>
      <c r="M66" s="290"/>
      <c r="N66" s="108"/>
      <c r="O66" s="111"/>
      <c r="P66" s="110"/>
    </row>
    <row r="67" spans="1:16" x14ac:dyDescent="0.25">
      <c r="A67" s="35"/>
      <c r="B67" s="286"/>
      <c r="C67" s="287"/>
      <c r="D67" s="287"/>
      <c r="E67" s="288"/>
      <c r="F67" s="286"/>
      <c r="G67" s="287"/>
      <c r="H67" s="287"/>
      <c r="I67" s="287"/>
      <c r="J67" s="288"/>
      <c r="K67" s="32"/>
      <c r="L67" s="289"/>
      <c r="M67" s="290"/>
      <c r="N67" s="108"/>
      <c r="O67" s="111"/>
      <c r="P67" s="110"/>
    </row>
    <row r="68" spans="1:16" x14ac:dyDescent="0.25">
      <c r="A68" s="35"/>
      <c r="B68" s="286"/>
      <c r="C68" s="287"/>
      <c r="D68" s="287"/>
      <c r="E68" s="288"/>
      <c r="F68" s="286"/>
      <c r="G68" s="287"/>
      <c r="H68" s="287"/>
      <c r="I68" s="287"/>
      <c r="J68" s="288"/>
      <c r="K68" s="32"/>
      <c r="L68" s="289"/>
      <c r="M68" s="290"/>
      <c r="N68" s="108"/>
      <c r="O68" s="111"/>
      <c r="P68" s="110"/>
    </row>
    <row r="69" spans="1:16" x14ac:dyDescent="0.25">
      <c r="A69" s="35"/>
      <c r="B69" s="286"/>
      <c r="C69" s="287"/>
      <c r="D69" s="287"/>
      <c r="E69" s="288"/>
      <c r="F69" s="286"/>
      <c r="G69" s="287"/>
      <c r="H69" s="287"/>
      <c r="I69" s="287"/>
      <c r="J69" s="288"/>
      <c r="K69" s="32"/>
      <c r="L69" s="289"/>
      <c r="M69" s="290"/>
      <c r="N69" s="108"/>
      <c r="O69" s="111"/>
      <c r="P69" s="110"/>
    </row>
    <row r="70" spans="1:16" x14ac:dyDescent="0.25">
      <c r="A70" s="35"/>
      <c r="B70" s="286"/>
      <c r="C70" s="287"/>
      <c r="D70" s="287"/>
      <c r="E70" s="288"/>
      <c r="F70" s="286"/>
      <c r="G70" s="287"/>
      <c r="H70" s="287"/>
      <c r="I70" s="287"/>
      <c r="J70" s="288"/>
      <c r="K70" s="32"/>
      <c r="L70" s="289"/>
      <c r="M70" s="290"/>
      <c r="N70" s="108"/>
      <c r="O70" s="111"/>
      <c r="P70" s="110"/>
    </row>
    <row r="71" spans="1:16" x14ac:dyDescent="0.25">
      <c r="K71" s="316" t="s">
        <v>40</v>
      </c>
      <c r="L71" s="316"/>
      <c r="M71" s="317"/>
      <c r="N71" s="107">
        <f>SUM(N9:O70)</f>
        <v>0</v>
      </c>
      <c r="O71" s="105"/>
      <c r="P71" s="110"/>
    </row>
    <row r="72" spans="1:16" x14ac:dyDescent="0.25">
      <c r="K72" s="279"/>
      <c r="L72" s="280"/>
      <c r="M72" s="315"/>
      <c r="N72" s="105"/>
      <c r="O72" s="105"/>
      <c r="P72" s="110"/>
    </row>
    <row r="73" spans="1:16" x14ac:dyDescent="0.25">
      <c r="A73" t="s">
        <v>119</v>
      </c>
      <c r="K73" s="282"/>
      <c r="L73" s="282"/>
      <c r="M73" s="315"/>
      <c r="N73" s="105"/>
      <c r="O73" s="105"/>
    </row>
    <row r="75" spans="1:16" x14ac:dyDescent="0.25">
      <c r="N75" s="296" t="s">
        <v>55</v>
      </c>
      <c r="O75" s="296"/>
    </row>
  </sheetData>
  <mergeCells count="200">
    <mergeCell ref="A3:B3"/>
    <mergeCell ref="C3:L4"/>
    <mergeCell ref="A4:B4"/>
    <mergeCell ref="M4:O4"/>
    <mergeCell ref="A5:B5"/>
    <mergeCell ref="M5:O6"/>
    <mergeCell ref="M7:N7"/>
    <mergeCell ref="B8:E8"/>
    <mergeCell ref="F8:J8"/>
    <mergeCell ref="L8:M8"/>
    <mergeCell ref="B14:E14"/>
    <mergeCell ref="F14:J14"/>
    <mergeCell ref="L14:M14"/>
    <mergeCell ref="B15:E15"/>
    <mergeCell ref="F15:J15"/>
    <mergeCell ref="L15:M15"/>
    <mergeCell ref="B9:E9"/>
    <mergeCell ref="F9:J9"/>
    <mergeCell ref="L9:M9"/>
    <mergeCell ref="B12:E12"/>
    <mergeCell ref="F12:J12"/>
    <mergeCell ref="L12:M12"/>
    <mergeCell ref="B13:E13"/>
    <mergeCell ref="F13:J13"/>
    <mergeCell ref="L13:M13"/>
    <mergeCell ref="B10:E10"/>
    <mergeCell ref="F10:J10"/>
    <mergeCell ref="L10:M10"/>
    <mergeCell ref="B11:E11"/>
    <mergeCell ref="F11:J11"/>
    <mergeCell ref="L11:M11"/>
    <mergeCell ref="B18:E18"/>
    <mergeCell ref="F18:J18"/>
    <mergeCell ref="L18:M18"/>
    <mergeCell ref="B19:E19"/>
    <mergeCell ref="F19:J19"/>
    <mergeCell ref="L19:M19"/>
    <mergeCell ref="B16:E16"/>
    <mergeCell ref="F16:J16"/>
    <mergeCell ref="L16:M16"/>
    <mergeCell ref="B17:E17"/>
    <mergeCell ref="F17:J17"/>
    <mergeCell ref="L17:M17"/>
    <mergeCell ref="B22:E22"/>
    <mergeCell ref="F22:J22"/>
    <mergeCell ref="L22:M22"/>
    <mergeCell ref="B23:E23"/>
    <mergeCell ref="F23:J23"/>
    <mergeCell ref="L23:M23"/>
    <mergeCell ref="B20:E20"/>
    <mergeCell ref="F20:J20"/>
    <mergeCell ref="L20:M20"/>
    <mergeCell ref="B21:E21"/>
    <mergeCell ref="F21:J21"/>
    <mergeCell ref="L21:M21"/>
    <mergeCell ref="B26:E26"/>
    <mergeCell ref="F26:J26"/>
    <mergeCell ref="L26:M26"/>
    <mergeCell ref="B27:E27"/>
    <mergeCell ref="F27:J27"/>
    <mergeCell ref="L27:M27"/>
    <mergeCell ref="B24:E24"/>
    <mergeCell ref="F24:J24"/>
    <mergeCell ref="L24:M24"/>
    <mergeCell ref="B25:E25"/>
    <mergeCell ref="F25:J25"/>
    <mergeCell ref="L25:M25"/>
    <mergeCell ref="B30:E30"/>
    <mergeCell ref="F30:J30"/>
    <mergeCell ref="L30:M30"/>
    <mergeCell ref="B31:E31"/>
    <mergeCell ref="F31:J31"/>
    <mergeCell ref="L31:M31"/>
    <mergeCell ref="B28:E28"/>
    <mergeCell ref="F28:J28"/>
    <mergeCell ref="L28:M28"/>
    <mergeCell ref="B29:E29"/>
    <mergeCell ref="F29:J29"/>
    <mergeCell ref="L29:M29"/>
    <mergeCell ref="B34:E34"/>
    <mergeCell ref="F34:J34"/>
    <mergeCell ref="L34:M34"/>
    <mergeCell ref="B35:E35"/>
    <mergeCell ref="F35:J35"/>
    <mergeCell ref="L35:M35"/>
    <mergeCell ref="B32:E32"/>
    <mergeCell ref="F32:J32"/>
    <mergeCell ref="L32:M32"/>
    <mergeCell ref="B33:E33"/>
    <mergeCell ref="F33:J33"/>
    <mergeCell ref="L33:M33"/>
    <mergeCell ref="B38:E38"/>
    <mergeCell ref="F38:J38"/>
    <mergeCell ref="L38:M38"/>
    <mergeCell ref="B39:E39"/>
    <mergeCell ref="F39:J39"/>
    <mergeCell ref="L39:M39"/>
    <mergeCell ref="B36:E36"/>
    <mergeCell ref="F36:J36"/>
    <mergeCell ref="L36:M36"/>
    <mergeCell ref="B37:E37"/>
    <mergeCell ref="F37:J37"/>
    <mergeCell ref="L37:M37"/>
    <mergeCell ref="B42:E42"/>
    <mergeCell ref="F42:J42"/>
    <mergeCell ref="L42:M42"/>
    <mergeCell ref="B43:E43"/>
    <mergeCell ref="F43:J43"/>
    <mergeCell ref="L43:M43"/>
    <mergeCell ref="B40:E40"/>
    <mergeCell ref="F40:J40"/>
    <mergeCell ref="L40:M40"/>
    <mergeCell ref="B41:E41"/>
    <mergeCell ref="F41:J41"/>
    <mergeCell ref="L41:M41"/>
    <mergeCell ref="B46:E46"/>
    <mergeCell ref="F46:J46"/>
    <mergeCell ref="L46:M46"/>
    <mergeCell ref="B47:E47"/>
    <mergeCell ref="F47:J47"/>
    <mergeCell ref="L47:M47"/>
    <mergeCell ref="B44:E44"/>
    <mergeCell ref="F44:J44"/>
    <mergeCell ref="L44:M44"/>
    <mergeCell ref="B45:E45"/>
    <mergeCell ref="F45:J45"/>
    <mergeCell ref="L45:M45"/>
    <mergeCell ref="B50:E50"/>
    <mergeCell ref="F50:J50"/>
    <mergeCell ref="L50:M50"/>
    <mergeCell ref="B51:E51"/>
    <mergeCell ref="F51:J51"/>
    <mergeCell ref="L51:M51"/>
    <mergeCell ref="B48:E48"/>
    <mergeCell ref="F48:J48"/>
    <mergeCell ref="L48:M48"/>
    <mergeCell ref="B49:E49"/>
    <mergeCell ref="F49:J49"/>
    <mergeCell ref="L49:M49"/>
    <mergeCell ref="B54:E54"/>
    <mergeCell ref="F54:J54"/>
    <mergeCell ref="L54:M54"/>
    <mergeCell ref="B55:E55"/>
    <mergeCell ref="F55:J55"/>
    <mergeCell ref="L55:M55"/>
    <mergeCell ref="B52:E52"/>
    <mergeCell ref="F52:J52"/>
    <mergeCell ref="L52:M52"/>
    <mergeCell ref="B53:E53"/>
    <mergeCell ref="F53:J53"/>
    <mergeCell ref="L53:M53"/>
    <mergeCell ref="B58:E58"/>
    <mergeCell ref="F58:J58"/>
    <mergeCell ref="L58:M58"/>
    <mergeCell ref="B59:E59"/>
    <mergeCell ref="F59:J59"/>
    <mergeCell ref="L59:M59"/>
    <mergeCell ref="B56:E56"/>
    <mergeCell ref="F56:J56"/>
    <mergeCell ref="L56:M56"/>
    <mergeCell ref="B57:E57"/>
    <mergeCell ref="F57:J57"/>
    <mergeCell ref="L57:M57"/>
    <mergeCell ref="B62:E62"/>
    <mergeCell ref="F62:J62"/>
    <mergeCell ref="L62:M62"/>
    <mergeCell ref="B63:E63"/>
    <mergeCell ref="F63:J63"/>
    <mergeCell ref="L63:M63"/>
    <mergeCell ref="B60:E60"/>
    <mergeCell ref="F60:J60"/>
    <mergeCell ref="L60:M60"/>
    <mergeCell ref="B61:E61"/>
    <mergeCell ref="F61:J61"/>
    <mergeCell ref="L61:M61"/>
    <mergeCell ref="B66:E66"/>
    <mergeCell ref="F66:J66"/>
    <mergeCell ref="L66:M66"/>
    <mergeCell ref="B67:E67"/>
    <mergeCell ref="F67:J67"/>
    <mergeCell ref="L67:M67"/>
    <mergeCell ref="B64:E64"/>
    <mergeCell ref="F64:J64"/>
    <mergeCell ref="L64:M64"/>
    <mergeCell ref="B65:E65"/>
    <mergeCell ref="F65:J65"/>
    <mergeCell ref="L65:M65"/>
    <mergeCell ref="K72:M72"/>
    <mergeCell ref="K73:M73"/>
    <mergeCell ref="N75:O75"/>
    <mergeCell ref="B70:E70"/>
    <mergeCell ref="F70:J70"/>
    <mergeCell ref="L70:M70"/>
    <mergeCell ref="K71:M71"/>
    <mergeCell ref="B68:E68"/>
    <mergeCell ref="F68:J68"/>
    <mergeCell ref="L68:M68"/>
    <mergeCell ref="B69:E69"/>
    <mergeCell ref="F69:J69"/>
    <mergeCell ref="L69:M69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70"/>
  <sheetViews>
    <sheetView topLeftCell="A25" zoomScaleNormal="100" workbookViewId="0">
      <selection activeCell="B10" sqref="B10"/>
    </sheetView>
  </sheetViews>
  <sheetFormatPr defaultRowHeight="15" x14ac:dyDescent="0.25"/>
  <cols>
    <col min="1" max="1" width="9.140625" style="40"/>
    <col min="2" max="2" width="13.28515625" style="40" customWidth="1"/>
    <col min="3" max="9" width="9.140625" style="40"/>
    <col min="10" max="10" width="11.5703125" style="40" customWidth="1"/>
    <col min="11" max="11" width="11" style="40" customWidth="1"/>
    <col min="12" max="16384" width="9.140625" style="40"/>
  </cols>
  <sheetData>
    <row r="2" spans="1:17" ht="18.75" x14ac:dyDescent="0.3">
      <c r="A2" s="341" t="s">
        <v>128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1:17" ht="15.75" customHeight="1" thickBot="1" x14ac:dyDescent="0.55000000000000004">
      <c r="A3" s="176" t="s">
        <v>0</v>
      </c>
      <c r="B3" s="160"/>
      <c r="C3" s="96"/>
      <c r="D3" s="116"/>
      <c r="E3" s="116"/>
      <c r="F3" s="116"/>
      <c r="G3" s="116"/>
      <c r="H3" s="116"/>
      <c r="I3" s="116"/>
      <c r="J3" s="116"/>
      <c r="K3" s="116"/>
      <c r="L3" s="116"/>
      <c r="M3" s="38"/>
      <c r="N3" s="38"/>
      <c r="O3" s="39" t="s">
        <v>42</v>
      </c>
    </row>
    <row r="4" spans="1:17" ht="15" customHeight="1" x14ac:dyDescent="0.5">
      <c r="A4" s="177" t="s">
        <v>19</v>
      </c>
      <c r="B4" s="16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207" t="str">
        <f>Summary!$N$4</f>
        <v>WEEK ENDING</v>
      </c>
      <c r="N4" s="208"/>
      <c r="O4" s="209"/>
    </row>
    <row r="5" spans="1:17" x14ac:dyDescent="0.25">
      <c r="A5" s="177" t="s">
        <v>69</v>
      </c>
      <c r="B5" s="160"/>
      <c r="M5" s="200">
        <f>Summary!$N$5</f>
        <v>42432</v>
      </c>
      <c r="N5" s="202"/>
      <c r="O5" s="203"/>
    </row>
    <row r="6" spans="1:17" ht="15.75" thickBot="1" x14ac:dyDescent="0.3">
      <c r="C6" s="177" t="s">
        <v>113</v>
      </c>
      <c r="D6" s="177"/>
      <c r="E6" s="177"/>
      <c r="F6" s="177"/>
      <c r="G6" s="177"/>
      <c r="H6" s="177"/>
      <c r="J6" s="177" t="s">
        <v>114</v>
      </c>
      <c r="K6" s="177"/>
      <c r="L6" s="342"/>
      <c r="M6" s="204"/>
      <c r="N6" s="205"/>
      <c r="O6" s="206"/>
    </row>
    <row r="7" spans="1:17" ht="15.75" thickBot="1" x14ac:dyDescent="0.3">
      <c r="D7" s="41"/>
      <c r="E7" s="42"/>
      <c r="F7" s="42"/>
      <c r="G7" s="42"/>
      <c r="H7" s="42"/>
      <c r="I7" s="42"/>
      <c r="J7" s="42"/>
      <c r="K7" s="41"/>
      <c r="L7" s="42"/>
      <c r="M7" s="340" t="s">
        <v>20</v>
      </c>
      <c r="N7" s="212"/>
      <c r="O7" s="103">
        <f>Summary!$N$8</f>
        <v>0</v>
      </c>
    </row>
    <row r="8" spans="1:17" ht="21" customHeight="1" thickBot="1" x14ac:dyDescent="0.3">
      <c r="C8" s="43" t="s">
        <v>38</v>
      </c>
      <c r="D8" s="337" t="s">
        <v>75</v>
      </c>
      <c r="E8" s="338"/>
      <c r="F8" s="338"/>
      <c r="G8" s="339"/>
      <c r="H8" s="44" t="s">
        <v>76</v>
      </c>
      <c r="I8" s="45"/>
      <c r="J8" s="327" t="s">
        <v>90</v>
      </c>
      <c r="K8" s="328"/>
      <c r="L8" s="56" t="s">
        <v>85</v>
      </c>
      <c r="N8" s="74"/>
      <c r="O8" s="74"/>
    </row>
    <row r="9" spans="1:17" ht="21" customHeight="1" thickBot="1" x14ac:dyDescent="0.3">
      <c r="A9" s="46"/>
      <c r="B9" s="47"/>
      <c r="C9" s="48">
        <v>5222</v>
      </c>
      <c r="D9" s="337" t="s">
        <v>77</v>
      </c>
      <c r="E9" s="338"/>
      <c r="F9" s="338"/>
      <c r="G9" s="339"/>
      <c r="H9" s="49">
        <v>0.11</v>
      </c>
      <c r="J9" s="329"/>
      <c r="K9" s="330"/>
      <c r="L9" s="50">
        <v>0</v>
      </c>
      <c r="N9" s="74"/>
      <c r="O9" s="74"/>
    </row>
    <row r="10" spans="1:17" ht="15.75" thickBot="1" x14ac:dyDescent="0.3">
      <c r="A10" s="46"/>
      <c r="B10" s="47"/>
      <c r="C10" s="48">
        <v>5506</v>
      </c>
      <c r="D10" s="337" t="s">
        <v>78</v>
      </c>
      <c r="E10" s="338"/>
      <c r="F10" s="338"/>
      <c r="G10" s="339"/>
      <c r="H10" s="49"/>
      <c r="J10" s="52"/>
      <c r="K10" s="52"/>
      <c r="L10" s="53"/>
      <c r="N10" s="74"/>
      <c r="O10" s="74"/>
      <c r="P10" s="51"/>
      <c r="Q10" s="51"/>
    </row>
    <row r="11" spans="1:17" ht="27.75" customHeight="1" x14ac:dyDescent="0.25">
      <c r="A11" s="46"/>
      <c r="B11" s="47"/>
      <c r="C11" s="48">
        <v>6217</v>
      </c>
      <c r="D11" s="337" t="s">
        <v>79</v>
      </c>
      <c r="E11" s="338"/>
      <c r="F11" s="338"/>
      <c r="G11" s="339"/>
      <c r="H11" s="49"/>
      <c r="J11" s="327" t="s">
        <v>108</v>
      </c>
      <c r="K11" s="328"/>
      <c r="L11" s="323" t="s">
        <v>93</v>
      </c>
      <c r="N11" s="74"/>
      <c r="O11" s="74"/>
      <c r="P11" s="51"/>
      <c r="Q11" s="51"/>
    </row>
    <row r="12" spans="1:17" ht="18" customHeight="1" thickBot="1" x14ac:dyDescent="0.3">
      <c r="A12" s="46"/>
      <c r="B12" s="47"/>
      <c r="C12" s="48">
        <v>7380</v>
      </c>
      <c r="D12" s="337" t="s">
        <v>80</v>
      </c>
      <c r="E12" s="338"/>
      <c r="F12" s="338"/>
      <c r="G12" s="339"/>
      <c r="H12" s="49"/>
      <c r="J12" s="331"/>
      <c r="K12" s="332"/>
      <c r="L12" s="324"/>
      <c r="N12" s="74"/>
      <c r="O12" s="74"/>
      <c r="P12" s="54"/>
      <c r="Q12" s="51"/>
    </row>
    <row r="13" spans="1:17" ht="15.75" customHeight="1" thickBot="1" x14ac:dyDescent="0.3">
      <c r="A13" s="46"/>
      <c r="B13" s="47"/>
      <c r="C13" s="48">
        <v>8227</v>
      </c>
      <c r="D13" s="337" t="s">
        <v>81</v>
      </c>
      <c r="E13" s="338"/>
      <c r="F13" s="338"/>
      <c r="G13" s="339"/>
      <c r="H13" s="49"/>
      <c r="J13" s="331"/>
      <c r="K13" s="332"/>
      <c r="L13" s="56" t="s">
        <v>92</v>
      </c>
      <c r="N13" s="74"/>
      <c r="O13" s="74"/>
      <c r="P13" s="55"/>
      <c r="Q13" s="51"/>
    </row>
    <row r="14" spans="1:17" ht="18.75" customHeight="1" thickBot="1" x14ac:dyDescent="0.3">
      <c r="A14" s="46"/>
      <c r="B14" s="47"/>
      <c r="C14" s="48">
        <v>8810</v>
      </c>
      <c r="D14" s="337" t="s">
        <v>82</v>
      </c>
      <c r="E14" s="338"/>
      <c r="F14" s="338"/>
      <c r="G14" s="339"/>
      <c r="H14" s="49"/>
      <c r="J14" s="329"/>
      <c r="K14" s="330"/>
      <c r="L14" s="114">
        <v>0</v>
      </c>
      <c r="N14" s="74"/>
      <c r="O14" s="74"/>
      <c r="P14" s="54"/>
      <c r="Q14" s="51"/>
    </row>
    <row r="15" spans="1:17" ht="18.75" customHeight="1" thickBot="1" x14ac:dyDescent="0.3">
      <c r="A15" s="46"/>
      <c r="B15" s="47"/>
      <c r="C15" s="48"/>
      <c r="D15" s="337"/>
      <c r="E15" s="338"/>
      <c r="F15" s="338"/>
      <c r="G15" s="339"/>
      <c r="H15" s="49"/>
      <c r="J15" s="52"/>
      <c r="K15" s="52"/>
      <c r="L15" s="53"/>
      <c r="N15" s="74"/>
      <c r="O15" s="74"/>
      <c r="P15" s="57"/>
      <c r="Q15" s="51"/>
    </row>
    <row r="16" spans="1:17" ht="19.5" customHeight="1" x14ac:dyDescent="0.25">
      <c r="A16" s="46"/>
      <c r="B16" s="47"/>
      <c r="C16" s="48"/>
      <c r="D16" s="337"/>
      <c r="E16" s="338"/>
      <c r="F16" s="338"/>
      <c r="G16" s="339"/>
      <c r="H16" s="49"/>
      <c r="J16" s="327" t="s">
        <v>91</v>
      </c>
      <c r="K16" s="328"/>
      <c r="L16" s="323" t="s">
        <v>85</v>
      </c>
      <c r="N16" s="74"/>
      <c r="O16" s="74"/>
      <c r="P16" s="51"/>
      <c r="Q16" s="51"/>
    </row>
    <row r="17" spans="1:15" ht="21.75" customHeight="1" thickBot="1" x14ac:dyDescent="0.3">
      <c r="C17" s="48"/>
      <c r="D17" s="337"/>
      <c r="E17" s="338"/>
      <c r="F17" s="338"/>
      <c r="G17" s="339"/>
      <c r="H17" s="49"/>
      <c r="J17" s="331"/>
      <c r="K17" s="332"/>
      <c r="L17" s="324"/>
      <c r="N17" s="74"/>
      <c r="O17" s="74"/>
    </row>
    <row r="18" spans="1:15" ht="21.75" customHeight="1" thickBot="1" x14ac:dyDescent="0.3">
      <c r="C18" s="48"/>
      <c r="D18" s="337"/>
      <c r="E18" s="338"/>
      <c r="F18" s="338"/>
      <c r="G18" s="339"/>
      <c r="H18" s="49"/>
      <c r="J18" s="329"/>
      <c r="K18" s="330"/>
      <c r="L18" s="115">
        <v>0</v>
      </c>
      <c r="M18" s="58"/>
      <c r="N18" s="74"/>
      <c r="O18" s="74"/>
    </row>
    <row r="19" spans="1:15" ht="17.25" customHeight="1" thickBot="1" x14ac:dyDescent="0.3">
      <c r="C19" s="48"/>
      <c r="D19" s="337"/>
      <c r="E19" s="338"/>
      <c r="F19" s="338"/>
      <c r="G19" s="339"/>
      <c r="H19" s="49"/>
      <c r="J19" s="59"/>
      <c r="K19" s="60"/>
      <c r="L19" s="53"/>
      <c r="N19" s="74"/>
      <c r="O19" s="74"/>
    </row>
    <row r="20" spans="1:15" ht="21" customHeight="1" x14ac:dyDescent="0.25">
      <c r="C20" s="48"/>
      <c r="D20" s="337"/>
      <c r="E20" s="338"/>
      <c r="F20" s="338"/>
      <c r="G20" s="339"/>
      <c r="H20" s="49"/>
      <c r="J20" s="327" t="s">
        <v>106</v>
      </c>
      <c r="K20" s="328"/>
      <c r="L20" s="323" t="s">
        <v>85</v>
      </c>
      <c r="M20" s="61"/>
      <c r="N20" s="74"/>
      <c r="O20" s="74"/>
    </row>
    <row r="21" spans="1:15" ht="15" customHeight="1" thickBot="1" x14ac:dyDescent="0.3">
      <c r="C21" s="48"/>
      <c r="D21" s="337"/>
      <c r="E21" s="338"/>
      <c r="F21" s="338"/>
      <c r="G21" s="339"/>
      <c r="H21" s="49"/>
      <c r="J21" s="331"/>
      <c r="K21" s="332"/>
      <c r="L21" s="324"/>
      <c r="M21" s="61"/>
      <c r="N21" s="74"/>
      <c r="O21" s="74"/>
    </row>
    <row r="22" spans="1:15" ht="23.25" customHeight="1" thickBot="1" x14ac:dyDescent="0.3">
      <c r="C22" s="48"/>
      <c r="D22" s="337"/>
      <c r="E22" s="338"/>
      <c r="F22" s="338"/>
      <c r="G22" s="339"/>
      <c r="H22" s="49"/>
      <c r="J22" s="329"/>
      <c r="K22" s="330"/>
      <c r="L22" s="63">
        <v>0.06</v>
      </c>
      <c r="N22" s="74"/>
      <c r="O22" s="74"/>
    </row>
    <row r="23" spans="1:15" ht="18.75" customHeight="1" thickBot="1" x14ac:dyDescent="0.3">
      <c r="A23" s="62"/>
      <c r="C23" s="48"/>
      <c r="D23" s="337"/>
      <c r="E23" s="338"/>
      <c r="F23" s="338"/>
      <c r="G23" s="339"/>
      <c r="H23" s="49"/>
      <c r="J23" s="52"/>
      <c r="K23" s="52"/>
      <c r="L23" s="53"/>
      <c r="N23" s="74"/>
      <c r="O23" s="74"/>
    </row>
    <row r="24" spans="1:15" ht="19.5" customHeight="1" thickBot="1" x14ac:dyDescent="0.3">
      <c r="C24" s="48"/>
      <c r="D24" s="337"/>
      <c r="E24" s="338"/>
      <c r="F24" s="338"/>
      <c r="G24" s="339"/>
      <c r="H24" s="49"/>
      <c r="J24" s="333" t="s">
        <v>86</v>
      </c>
      <c r="K24" s="334"/>
      <c r="L24" s="56" t="s">
        <v>85</v>
      </c>
      <c r="N24" s="74"/>
      <c r="O24" s="74"/>
    </row>
    <row r="25" spans="1:15" ht="15.75" customHeight="1" thickBot="1" x14ac:dyDescent="0.3">
      <c r="C25" s="48"/>
      <c r="D25" s="337"/>
      <c r="E25" s="338"/>
      <c r="F25" s="338"/>
      <c r="G25" s="339"/>
      <c r="H25" s="49"/>
      <c r="J25" s="335"/>
      <c r="K25" s="336"/>
      <c r="L25" s="71">
        <v>6.2E-2</v>
      </c>
      <c r="N25" s="74"/>
      <c r="O25" s="74"/>
    </row>
    <row r="26" spans="1:15" ht="15.75" thickBot="1" x14ac:dyDescent="0.3">
      <c r="C26" s="48"/>
      <c r="D26" s="337"/>
      <c r="E26" s="338"/>
      <c r="F26" s="338"/>
      <c r="G26" s="339"/>
      <c r="H26" s="49"/>
      <c r="J26" s="64"/>
      <c r="K26" s="65"/>
      <c r="L26" s="53"/>
      <c r="N26" s="74"/>
      <c r="O26" s="74"/>
    </row>
    <row r="27" spans="1:15" ht="18.75" customHeight="1" thickBot="1" x14ac:dyDescent="0.3">
      <c r="C27" s="48"/>
      <c r="D27" s="337"/>
      <c r="E27" s="338"/>
      <c r="F27" s="338"/>
      <c r="G27" s="339"/>
      <c r="H27" s="49"/>
      <c r="J27" s="327" t="s">
        <v>87</v>
      </c>
      <c r="K27" s="328"/>
      <c r="L27" s="56" t="s">
        <v>88</v>
      </c>
      <c r="N27" s="74"/>
      <c r="O27" s="74"/>
    </row>
    <row r="28" spans="1:15" ht="17.25" customHeight="1" thickBot="1" x14ac:dyDescent="0.3">
      <c r="C28" s="48"/>
      <c r="D28" s="337"/>
      <c r="E28" s="338"/>
      <c r="F28" s="338"/>
      <c r="G28" s="339"/>
      <c r="H28" s="49"/>
      <c r="J28" s="329"/>
      <c r="K28" s="330"/>
      <c r="L28" s="71">
        <v>6.0000000000000001E-3</v>
      </c>
      <c r="N28" s="74"/>
      <c r="O28" s="74"/>
    </row>
    <row r="29" spans="1:15" ht="15" customHeight="1" thickBot="1" x14ac:dyDescent="0.3">
      <c r="C29" s="48"/>
      <c r="D29" s="337"/>
      <c r="E29" s="338"/>
      <c r="F29" s="338"/>
      <c r="G29" s="339"/>
      <c r="H29" s="49"/>
      <c r="J29" s="52"/>
      <c r="K29" s="52"/>
      <c r="L29" s="53"/>
      <c r="N29" s="74"/>
      <c r="O29" s="74"/>
    </row>
    <row r="30" spans="1:15" ht="19.5" customHeight="1" thickBot="1" x14ac:dyDescent="0.3">
      <c r="C30" s="48"/>
      <c r="D30" s="337"/>
      <c r="E30" s="338"/>
      <c r="F30" s="338"/>
      <c r="G30" s="339"/>
      <c r="H30" s="49"/>
      <c r="J30" s="325" t="s">
        <v>89</v>
      </c>
      <c r="K30" s="326"/>
      <c r="L30" s="70">
        <f>1.45/100</f>
        <v>1.4499999999999999E-2</v>
      </c>
      <c r="N30" s="74"/>
      <c r="O30" s="74"/>
    </row>
    <row r="31" spans="1:15" ht="15.75" customHeight="1" x14ac:dyDescent="0.25">
      <c r="C31" s="48"/>
      <c r="D31" s="337"/>
      <c r="E31" s="338"/>
      <c r="F31" s="338"/>
      <c r="G31" s="339"/>
      <c r="H31" s="49"/>
      <c r="J31" s="52"/>
      <c r="K31" s="52"/>
      <c r="L31" s="52"/>
      <c r="N31" s="74"/>
      <c r="O31" s="74"/>
    </row>
    <row r="32" spans="1:15" ht="15.75" customHeight="1" x14ac:dyDescent="0.25">
      <c r="C32" s="48"/>
      <c r="D32" s="337"/>
      <c r="E32" s="338"/>
      <c r="F32" s="338"/>
      <c r="G32" s="339"/>
      <c r="H32" s="49"/>
      <c r="M32" s="268"/>
      <c r="N32" s="268"/>
      <c r="O32" s="268"/>
    </row>
    <row r="33" spans="3:15" x14ac:dyDescent="0.25">
      <c r="C33" s="48"/>
      <c r="D33" s="337"/>
      <c r="E33" s="338"/>
      <c r="F33" s="338"/>
      <c r="G33" s="339"/>
      <c r="H33" s="49"/>
      <c r="M33" s="268"/>
      <c r="N33" s="268"/>
      <c r="O33" s="268"/>
    </row>
    <row r="34" spans="3:15" ht="15.75" customHeight="1" x14ac:dyDescent="0.25">
      <c r="C34" s="48"/>
      <c r="D34" s="337"/>
      <c r="E34" s="338"/>
      <c r="F34" s="338"/>
      <c r="G34" s="339"/>
      <c r="H34" s="49"/>
      <c r="M34" s="268"/>
      <c r="N34" s="268"/>
      <c r="O34" s="268"/>
    </row>
    <row r="35" spans="3:15" x14ac:dyDescent="0.25">
      <c r="C35" s="48"/>
      <c r="D35" s="337"/>
      <c r="E35" s="338"/>
      <c r="F35" s="338"/>
      <c r="G35" s="339"/>
      <c r="H35" s="49"/>
      <c r="I35" s="52"/>
      <c r="J35" s="52"/>
      <c r="K35" s="52"/>
      <c r="M35" s="268"/>
      <c r="N35" s="268"/>
      <c r="O35" s="268"/>
    </row>
    <row r="36" spans="3:15" ht="15.75" customHeight="1" x14ac:dyDescent="0.25">
      <c r="C36" s="48"/>
      <c r="D36" s="337"/>
      <c r="E36" s="338"/>
      <c r="F36" s="338"/>
      <c r="G36" s="339"/>
      <c r="H36" s="49"/>
      <c r="I36" s="52"/>
      <c r="J36" s="52"/>
      <c r="K36" s="52"/>
      <c r="M36" s="268"/>
      <c r="N36" s="268"/>
      <c r="O36" s="268"/>
    </row>
    <row r="37" spans="3:15" ht="20.25" customHeight="1" x14ac:dyDescent="0.25">
      <c r="C37" s="48"/>
      <c r="D37" s="337"/>
      <c r="E37" s="338"/>
      <c r="F37" s="338"/>
      <c r="G37" s="339"/>
      <c r="H37" s="49"/>
      <c r="I37" s="52"/>
      <c r="J37" s="52"/>
      <c r="K37" s="52"/>
      <c r="M37" s="268"/>
      <c r="N37" s="268"/>
      <c r="O37" s="268"/>
    </row>
    <row r="38" spans="3:15" ht="15.75" customHeight="1" x14ac:dyDescent="0.25">
      <c r="C38" s="66"/>
      <c r="D38" s="337"/>
      <c r="E38" s="338"/>
      <c r="F38" s="338"/>
      <c r="G38" s="339"/>
      <c r="H38" s="49"/>
      <c r="I38" s="67"/>
      <c r="J38" s="67"/>
      <c r="K38" s="51"/>
      <c r="M38" s="268"/>
      <c r="N38" s="268"/>
      <c r="O38" s="268"/>
    </row>
    <row r="39" spans="3:15" ht="15.75" customHeight="1" x14ac:dyDescent="0.25">
      <c r="C39" s="48">
        <v>1</v>
      </c>
      <c r="D39" s="337"/>
      <c r="E39" s="338"/>
      <c r="F39" s="338"/>
      <c r="G39" s="339"/>
      <c r="H39" s="49">
        <v>0</v>
      </c>
      <c r="I39" s="52"/>
      <c r="J39" s="52"/>
      <c r="K39" s="52"/>
      <c r="M39" s="268"/>
      <c r="N39" s="268"/>
      <c r="O39" s="268"/>
    </row>
    <row r="40" spans="3:15" x14ac:dyDescent="0.25">
      <c r="C40" s="46"/>
      <c r="D40" s="68"/>
      <c r="E40" s="42"/>
      <c r="F40" s="42"/>
      <c r="G40" s="42"/>
      <c r="H40" s="69"/>
      <c r="I40" s="67"/>
      <c r="J40" s="67"/>
      <c r="K40" s="51"/>
      <c r="M40" s="268"/>
      <c r="N40" s="268"/>
      <c r="O40" s="268"/>
    </row>
    <row r="41" spans="3:15" x14ac:dyDescent="0.25">
      <c r="C41" s="46"/>
      <c r="D41" s="68"/>
      <c r="E41" s="42"/>
      <c r="F41" s="42"/>
      <c r="G41" s="42"/>
      <c r="H41" s="69"/>
      <c r="I41" s="52"/>
      <c r="J41" s="52"/>
      <c r="K41" s="52"/>
      <c r="M41" s="268"/>
      <c r="N41" s="268"/>
      <c r="O41" s="268"/>
    </row>
    <row r="42" spans="3:15" x14ac:dyDescent="0.25">
      <c r="C42" s="46"/>
      <c r="D42" s="68"/>
      <c r="E42" s="42"/>
      <c r="F42" s="42"/>
      <c r="G42" s="42"/>
      <c r="H42" s="69"/>
      <c r="I42" s="52"/>
      <c r="J42" s="52"/>
      <c r="K42" s="52"/>
      <c r="M42" s="268"/>
      <c r="N42" s="268"/>
      <c r="O42" s="268"/>
    </row>
    <row r="43" spans="3:15" x14ac:dyDescent="0.25">
      <c r="C43" s="46"/>
      <c r="D43" s="68"/>
      <c r="E43" s="42"/>
      <c r="F43" s="42"/>
      <c r="G43" s="42"/>
      <c r="H43" s="69"/>
      <c r="I43" s="52"/>
      <c r="J43" s="52"/>
      <c r="K43" s="52"/>
      <c r="M43" s="268"/>
      <c r="N43" s="268"/>
      <c r="O43" s="268"/>
    </row>
    <row r="44" spans="3:15" x14ac:dyDescent="0.25">
      <c r="C44" s="46"/>
      <c r="D44" s="68"/>
      <c r="E44" s="42"/>
      <c r="F44" s="42"/>
      <c r="G44" s="42"/>
      <c r="H44" s="69"/>
      <c r="I44" s="52"/>
      <c r="J44" s="52"/>
      <c r="K44" s="52"/>
      <c r="M44" s="268"/>
      <c r="N44" s="268"/>
      <c r="O44" s="268"/>
    </row>
    <row r="45" spans="3:15" x14ac:dyDescent="0.25">
      <c r="C45" s="46"/>
      <c r="D45" s="68"/>
      <c r="E45" s="42"/>
      <c r="F45" s="42"/>
      <c r="G45" s="42"/>
      <c r="H45" s="69"/>
      <c r="I45" s="52"/>
      <c r="J45" s="52"/>
      <c r="K45" s="52"/>
      <c r="M45" s="268"/>
      <c r="N45" s="268"/>
      <c r="O45" s="268"/>
    </row>
    <row r="46" spans="3:15" x14ac:dyDescent="0.25">
      <c r="C46" s="46"/>
      <c r="D46" s="68"/>
      <c r="E46" s="42"/>
      <c r="F46" s="42"/>
      <c r="G46" s="42"/>
      <c r="H46" s="69"/>
      <c r="I46" s="52"/>
      <c r="J46" s="52"/>
      <c r="K46" s="52"/>
      <c r="M46" s="268"/>
      <c r="N46" s="268"/>
      <c r="O46" s="268"/>
    </row>
    <row r="47" spans="3:15" x14ac:dyDescent="0.25">
      <c r="C47" s="46"/>
      <c r="D47" s="68"/>
      <c r="E47" s="42"/>
      <c r="F47" s="42"/>
      <c r="G47" s="42"/>
      <c r="H47" s="69"/>
      <c r="I47" s="52"/>
      <c r="J47" s="52"/>
      <c r="K47" s="52"/>
      <c r="M47" s="268"/>
      <c r="N47" s="268"/>
      <c r="O47" s="268"/>
    </row>
    <row r="48" spans="3:15" x14ac:dyDescent="0.25">
      <c r="C48" s="46"/>
      <c r="D48" s="68"/>
      <c r="E48" s="42"/>
      <c r="F48" s="42"/>
      <c r="G48" s="42"/>
      <c r="H48" s="69"/>
      <c r="I48" s="52"/>
      <c r="J48" s="52"/>
      <c r="K48" s="52"/>
      <c r="M48" s="268"/>
      <c r="N48" s="268"/>
      <c r="O48" s="268"/>
    </row>
    <row r="49" spans="3:15" x14ac:dyDescent="0.25">
      <c r="C49" s="46"/>
      <c r="D49" s="68"/>
      <c r="E49" s="42"/>
      <c r="F49" s="42"/>
      <c r="G49" s="42"/>
      <c r="H49" s="69"/>
      <c r="I49" s="52"/>
      <c r="J49" s="52"/>
      <c r="K49" s="52"/>
      <c r="M49" s="268"/>
      <c r="N49" s="268"/>
      <c r="O49" s="268"/>
    </row>
    <row r="50" spans="3:15" x14ac:dyDescent="0.25">
      <c r="C50" s="46"/>
      <c r="D50" s="68"/>
      <c r="E50" s="42"/>
      <c r="F50" s="42"/>
      <c r="G50" s="42"/>
      <c r="H50" s="69"/>
      <c r="I50" s="52"/>
      <c r="J50" s="52"/>
      <c r="K50" s="52"/>
      <c r="M50" s="268"/>
      <c r="N50" s="268"/>
      <c r="O50" s="268"/>
    </row>
    <row r="51" spans="3:15" x14ac:dyDescent="0.25">
      <c r="C51" s="46"/>
      <c r="D51" s="68"/>
      <c r="E51" s="42"/>
      <c r="F51" s="42"/>
      <c r="G51" s="42"/>
      <c r="H51" s="69"/>
      <c r="I51" s="52"/>
      <c r="J51" s="52"/>
      <c r="K51" s="52"/>
      <c r="M51" s="268"/>
      <c r="N51" s="268"/>
      <c r="O51" s="268"/>
    </row>
    <row r="52" spans="3:15" x14ac:dyDescent="0.25">
      <c r="C52" s="46"/>
      <c r="D52" s="68"/>
      <c r="E52" s="42"/>
      <c r="F52" s="42"/>
      <c r="G52" s="42"/>
      <c r="H52" s="69"/>
      <c r="I52" s="52"/>
      <c r="J52" s="52"/>
      <c r="K52" s="52"/>
      <c r="M52" s="268"/>
      <c r="N52" s="268"/>
      <c r="O52" s="268"/>
    </row>
    <row r="53" spans="3:15" x14ac:dyDescent="0.25">
      <c r="C53" s="46"/>
      <c r="D53" s="68"/>
      <c r="E53" s="42"/>
      <c r="F53" s="42"/>
      <c r="G53" s="42"/>
      <c r="H53" s="69"/>
      <c r="I53" s="52"/>
      <c r="J53" s="52"/>
      <c r="K53" s="52"/>
      <c r="M53" s="268"/>
      <c r="N53" s="268"/>
      <c r="O53" s="268"/>
    </row>
    <row r="54" spans="3:15" x14ac:dyDescent="0.25">
      <c r="C54" s="46"/>
      <c r="D54" s="68"/>
      <c r="E54" s="42"/>
      <c r="F54" s="42"/>
      <c r="G54" s="42"/>
      <c r="H54" s="69"/>
      <c r="I54" s="52"/>
      <c r="J54" s="52"/>
      <c r="K54" s="52"/>
      <c r="M54" s="268"/>
      <c r="N54" s="268"/>
      <c r="O54" s="268"/>
    </row>
    <row r="55" spans="3:15" x14ac:dyDescent="0.25">
      <c r="C55" s="46"/>
      <c r="D55" s="68"/>
      <c r="E55" s="42"/>
      <c r="F55" s="42"/>
      <c r="G55" s="42"/>
      <c r="H55" s="69"/>
      <c r="I55" s="52"/>
      <c r="J55" s="52"/>
      <c r="K55" s="52"/>
      <c r="M55" s="268"/>
      <c r="N55" s="268"/>
      <c r="O55" s="268"/>
    </row>
    <row r="56" spans="3:15" x14ac:dyDescent="0.25">
      <c r="C56" s="46"/>
      <c r="D56" s="68"/>
      <c r="E56" s="42"/>
      <c r="F56" s="42"/>
      <c r="G56" s="42"/>
      <c r="H56" s="69"/>
      <c r="I56" s="52"/>
      <c r="J56" s="52"/>
      <c r="K56" s="52"/>
      <c r="M56" s="268"/>
      <c r="N56" s="268"/>
      <c r="O56" s="268"/>
    </row>
    <row r="57" spans="3:15" x14ac:dyDescent="0.25">
      <c r="C57" s="46"/>
      <c r="D57" s="68"/>
      <c r="E57" s="42"/>
      <c r="F57" s="42"/>
      <c r="G57" s="42"/>
      <c r="H57" s="69"/>
      <c r="I57" s="52"/>
      <c r="J57" s="52"/>
      <c r="K57" s="52"/>
      <c r="M57" s="268"/>
      <c r="N57" s="268"/>
      <c r="O57" s="268"/>
    </row>
    <row r="58" spans="3:15" x14ac:dyDescent="0.25">
      <c r="C58" s="46"/>
      <c r="D58" s="68"/>
      <c r="E58" s="42"/>
      <c r="F58" s="42"/>
      <c r="G58" s="42"/>
      <c r="H58" s="41"/>
      <c r="M58" s="268"/>
      <c r="N58" s="268"/>
      <c r="O58" s="268"/>
    </row>
    <row r="59" spans="3:15" x14ac:dyDescent="0.25">
      <c r="C59" s="46"/>
      <c r="D59" s="68"/>
      <c r="E59" s="42"/>
      <c r="F59" s="42"/>
      <c r="G59" s="42"/>
      <c r="H59" s="41"/>
      <c r="M59" s="268"/>
      <c r="N59" s="268"/>
      <c r="O59" s="268"/>
    </row>
    <row r="60" spans="3:15" x14ac:dyDescent="0.25">
      <c r="C60" s="46"/>
      <c r="D60" s="68"/>
      <c r="E60" s="42"/>
      <c r="F60" s="42"/>
      <c r="G60" s="42"/>
      <c r="H60" s="41"/>
      <c r="M60" s="268"/>
      <c r="N60" s="268"/>
      <c r="O60" s="268"/>
    </row>
    <row r="61" spans="3:15" x14ac:dyDescent="0.25">
      <c r="C61" s="46"/>
      <c r="D61" s="68"/>
      <c r="E61" s="42"/>
      <c r="F61" s="42"/>
      <c r="G61" s="42"/>
      <c r="H61" s="41"/>
      <c r="M61" s="268"/>
      <c r="N61" s="268"/>
      <c r="O61" s="268"/>
    </row>
    <row r="62" spans="3:15" x14ac:dyDescent="0.25">
      <c r="C62" s="46"/>
      <c r="D62" s="68"/>
      <c r="E62" s="42"/>
      <c r="F62" s="42"/>
      <c r="G62" s="42"/>
      <c r="H62" s="41"/>
      <c r="M62" s="268"/>
      <c r="N62" s="268"/>
      <c r="O62" s="268"/>
    </row>
    <row r="63" spans="3:15" x14ac:dyDescent="0.25">
      <c r="C63" s="46"/>
      <c r="D63" s="68"/>
      <c r="E63" s="42"/>
      <c r="F63" s="42"/>
      <c r="G63" s="42"/>
      <c r="H63" s="41"/>
      <c r="M63" s="268"/>
      <c r="N63" s="268"/>
      <c r="O63" s="268"/>
    </row>
    <row r="64" spans="3:15" x14ac:dyDescent="0.25">
      <c r="C64" s="46"/>
      <c r="D64" s="68"/>
      <c r="E64" s="42"/>
      <c r="F64" s="42"/>
      <c r="G64" s="42"/>
      <c r="H64" s="41"/>
      <c r="M64" s="268"/>
      <c r="N64" s="268"/>
      <c r="O64" s="268"/>
    </row>
    <row r="65" spans="3:15" x14ac:dyDescent="0.25">
      <c r="C65" s="46"/>
      <c r="D65" s="68"/>
      <c r="E65" s="42"/>
      <c r="F65" s="42"/>
      <c r="G65" s="42"/>
      <c r="H65" s="41"/>
      <c r="M65" s="268"/>
      <c r="N65" s="268"/>
      <c r="O65" s="268"/>
    </row>
    <row r="66" spans="3:15" x14ac:dyDescent="0.25">
      <c r="C66" s="46"/>
      <c r="D66" s="68"/>
      <c r="E66" s="42"/>
      <c r="F66" s="42"/>
      <c r="G66" s="42"/>
      <c r="H66" s="41"/>
      <c r="M66" s="268"/>
      <c r="N66" s="268"/>
      <c r="O66" s="268"/>
    </row>
    <row r="67" spans="3:15" x14ac:dyDescent="0.25">
      <c r="C67" s="46"/>
      <c r="D67" s="68"/>
      <c r="E67" s="42"/>
      <c r="F67" s="42"/>
      <c r="G67" s="42"/>
      <c r="H67" s="41"/>
      <c r="M67" s="268"/>
      <c r="N67" s="268"/>
      <c r="O67" s="268"/>
    </row>
    <row r="68" spans="3:15" x14ac:dyDescent="0.25">
      <c r="C68" s="46"/>
      <c r="D68" s="68"/>
      <c r="E68" s="42"/>
      <c r="F68" s="42"/>
      <c r="G68" s="42"/>
      <c r="H68" s="41"/>
      <c r="M68" s="268"/>
      <c r="N68" s="268"/>
      <c r="O68" s="268"/>
    </row>
    <row r="69" spans="3:15" x14ac:dyDescent="0.25">
      <c r="C69" s="46"/>
      <c r="D69" s="68"/>
      <c r="E69" s="42"/>
      <c r="F69" s="42"/>
      <c r="G69" s="42"/>
      <c r="H69" s="41"/>
      <c r="M69" s="268"/>
      <c r="N69" s="268"/>
      <c r="O69" s="268"/>
    </row>
    <row r="70" spans="3:15" x14ac:dyDescent="0.25">
      <c r="M70" s="268"/>
      <c r="N70" s="268"/>
      <c r="O70" s="268"/>
    </row>
  </sheetData>
  <mergeCells count="90">
    <mergeCell ref="A2:O2"/>
    <mergeCell ref="D30:G30"/>
    <mergeCell ref="D29:G29"/>
    <mergeCell ref="D28:G28"/>
    <mergeCell ref="D27:G27"/>
    <mergeCell ref="D26:G26"/>
    <mergeCell ref="A3:B3"/>
    <mergeCell ref="A4:B4"/>
    <mergeCell ref="M4:O4"/>
    <mergeCell ref="A5:B5"/>
    <mergeCell ref="M5:O6"/>
    <mergeCell ref="C6:H6"/>
    <mergeCell ref="J6:L6"/>
    <mergeCell ref="M48:O48"/>
    <mergeCell ref="M49:O49"/>
    <mergeCell ref="M46:O46"/>
    <mergeCell ref="M47:O47"/>
    <mergeCell ref="M44:O44"/>
    <mergeCell ref="M45:O45"/>
    <mergeCell ref="M70:O70"/>
    <mergeCell ref="M68:O68"/>
    <mergeCell ref="M69:O69"/>
    <mergeCell ref="M66:O66"/>
    <mergeCell ref="M67:O67"/>
    <mergeCell ref="M64:O64"/>
    <mergeCell ref="M65:O65"/>
    <mergeCell ref="M62:O62"/>
    <mergeCell ref="M63:O63"/>
    <mergeCell ref="M60:O60"/>
    <mergeCell ref="M61:O61"/>
    <mergeCell ref="M58:O58"/>
    <mergeCell ref="M59:O59"/>
    <mergeCell ref="M56:O56"/>
    <mergeCell ref="M50:O50"/>
    <mergeCell ref="M51:O51"/>
    <mergeCell ref="M57:O57"/>
    <mergeCell ref="M54:O54"/>
    <mergeCell ref="M55:O55"/>
    <mergeCell ref="M52:O52"/>
    <mergeCell ref="M53:O53"/>
    <mergeCell ref="M42:O42"/>
    <mergeCell ref="M43:O43"/>
    <mergeCell ref="M40:O40"/>
    <mergeCell ref="M41:O41"/>
    <mergeCell ref="M7:N7"/>
    <mergeCell ref="M32:O32"/>
    <mergeCell ref="M33:O33"/>
    <mergeCell ref="M38:O38"/>
    <mergeCell ref="M39:O39"/>
    <mergeCell ref="M36:O36"/>
    <mergeCell ref="M37:O37"/>
    <mergeCell ref="M34:O34"/>
    <mergeCell ref="M35:O35"/>
    <mergeCell ref="D39:G39"/>
    <mergeCell ref="D38:G38"/>
    <mergeCell ref="D37:G37"/>
    <mergeCell ref="D36:G36"/>
    <mergeCell ref="D35:G35"/>
    <mergeCell ref="D34:G34"/>
    <mergeCell ref="D33:G33"/>
    <mergeCell ref="D32:G32"/>
    <mergeCell ref="D31:G31"/>
    <mergeCell ref="D10:G10"/>
    <mergeCell ref="D13:G13"/>
    <mergeCell ref="D14:G14"/>
    <mergeCell ref="D19:G19"/>
    <mergeCell ref="D18:G18"/>
    <mergeCell ref="D17:G17"/>
    <mergeCell ref="D16:G16"/>
    <mergeCell ref="D25:G25"/>
    <mergeCell ref="D24:G24"/>
    <mergeCell ref="D23:G23"/>
    <mergeCell ref="D9:G9"/>
    <mergeCell ref="D8:G8"/>
    <mergeCell ref="D22:G22"/>
    <mergeCell ref="D21:G21"/>
    <mergeCell ref="D20:G20"/>
    <mergeCell ref="D15:G15"/>
    <mergeCell ref="D11:G11"/>
    <mergeCell ref="D12:G12"/>
    <mergeCell ref="L11:L12"/>
    <mergeCell ref="L16:L17"/>
    <mergeCell ref="L20:L21"/>
    <mergeCell ref="J30:K30"/>
    <mergeCell ref="J8:K9"/>
    <mergeCell ref="J11:K14"/>
    <mergeCell ref="J20:K22"/>
    <mergeCell ref="J16:K18"/>
    <mergeCell ref="J24:K25"/>
    <mergeCell ref="J27:K28"/>
  </mergeCells>
  <pageMargins left="0.7" right="0.7" top="0.75" bottom="0.75" header="0.3" footer="0.3"/>
  <pageSetup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Labor</vt:lpstr>
      <vt:lpstr>Bond and Insurance</vt:lpstr>
      <vt:lpstr>Equipment</vt:lpstr>
      <vt:lpstr>Materials</vt:lpstr>
      <vt:lpstr>Subcontracts-Miscellaneous</vt:lpstr>
      <vt:lpstr>Bond and Insurance Inputs</vt:lpstr>
      <vt:lpstr>'Bond and Insurance Inputs'!Print_Area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Page, Channing (MDOT)</dc:creator>
  <cp:lastModifiedBy>Johnson, Nathan (MDOT)</cp:lastModifiedBy>
  <cp:lastPrinted>2016-05-27T17:18:25Z</cp:lastPrinted>
  <dcterms:created xsi:type="dcterms:W3CDTF">2013-06-15T11:16:05Z</dcterms:created>
  <dcterms:modified xsi:type="dcterms:W3CDTF">2017-03-08T19:26:31Z</dcterms:modified>
</cp:coreProperties>
</file>